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pecifikacija" sheetId="1" r:id="rId1"/>
    <sheet name="Sheet1" sheetId="2" r:id="rId2"/>
  </sheets>
  <definedNames>
    <definedName name="_xlnm._FilterDatabase" localSheetId="0" hidden="1">'Specifikacija'!$A$1:$L$79</definedName>
    <definedName name="_xlnm.Print_Titles" localSheetId="0">'Specifikacija'!$1:$1</definedName>
  </definedNames>
  <calcPr fullCalcOnLoad="1"/>
</workbook>
</file>

<file path=xl/sharedStrings.xml><?xml version="1.0" encoding="utf-8"?>
<sst xmlns="http://schemas.openxmlformats.org/spreadsheetml/2006/main" count="213" uniqueCount="127">
  <si>
    <t>РБ</t>
  </si>
  <si>
    <t>Назив/опис добра</t>
  </si>
  <si>
    <t>Јединица мере</t>
  </si>
  <si>
    <t>Рок трајања</t>
  </si>
  <si>
    <t>Јединична цена (без ПДВа)</t>
  </si>
  <si>
    <t>ПДВ у %</t>
  </si>
  <si>
    <t>Решење АЛИМСа</t>
  </si>
  <si>
    <t>Медицинско средство (да/не)</t>
  </si>
  <si>
    <t>Рок испоруке</t>
  </si>
  <si>
    <t>Špric plastični sterilan ,insulinska podela 100 IJ ,bez igle, 1ml</t>
  </si>
  <si>
    <t>kom</t>
  </si>
  <si>
    <t>Špric plastični sterilan ,insulinska podela 100 IJ ,sa zatopljenom iglom, 1ml</t>
  </si>
  <si>
    <t>Špric plastični sterilan bez igle , 2 ml, dvodelni</t>
  </si>
  <si>
    <t>Špric plastični sterilan bez igle , 2 ml trodelni</t>
  </si>
  <si>
    <t>Špric plastični sterilan bez igle,  5ml, dvodelni</t>
  </si>
  <si>
    <t>Špric plastični sterilan bez igle,  10ml, dvodelni</t>
  </si>
  <si>
    <t>Špric plastični sterilan bez igle,  20ml, dvodelni</t>
  </si>
  <si>
    <t>Špric plastični sterilan bez igle,  20ml, trodelni</t>
  </si>
  <si>
    <t>Špric plastični, sterilan, 10ml LUER LOCK</t>
  </si>
  <si>
    <t>Špric plastični, sterilan, 20ml LUER LOCK</t>
  </si>
  <si>
    <t>Špric plastični sterilan bez igle,  50ml</t>
  </si>
  <si>
    <t>Igla za injekciju, za jednokratnu upotrebu,sterilna, prečnika 0.45mm, duzine 12-16mm</t>
  </si>
  <si>
    <t>Igla za injekciju, za jednokratnu upotrebu,sterilna, prečnika 0.50mm, duzine 16-25mm</t>
  </si>
  <si>
    <t>Igla za injekciju, za jednokratnu upotrebu,sterilna, prečnika 0.60mm, duzine 25-30mm</t>
  </si>
  <si>
    <t>Igla za injekciju, za jednokratnu upotrebu,sterilna, prečnika 0.70mm, duzine 38-40mm</t>
  </si>
  <si>
    <t>Igla za injekciju, za jednokratnu upotrebu,sterilna, prečnika 0.80mm, duzine 38-40mm</t>
  </si>
  <si>
    <t>Igla za injekciju, za jednokratnu upotrebu,sterilna, prečnika 0.90mm, duzine 38-40mm</t>
  </si>
  <si>
    <t>Igla za injekciju, za jednokratnu upotrebu,sterilna, prečnika 1.20mm, duzine 38-40mm</t>
  </si>
  <si>
    <t xml:space="preserve"> Mikroepruveta  , plastična, sa poklopcem 1,5 ml </t>
  </si>
  <si>
    <t xml:space="preserve">Mikroepruveta  , plastična, sa poklopcem (za PCR) O,5ml    </t>
  </si>
  <si>
    <t xml:space="preserve">Mikroepruveta  , plastična, sa poklopcem 2 ml          </t>
  </si>
  <si>
    <t>Mikroepruveta , plastična, sa  zavrtnjem 1,5 ml</t>
  </si>
  <si>
    <t xml:space="preserve">Mikroepruveta  , plastična, sa poklopcem  (za PCR) 0.2 ml     </t>
  </si>
  <si>
    <t>Epruveta plastična  -dimenzije širina  (promer) 12mm x visina 75mm, nesterilna bez poklopca</t>
  </si>
  <si>
    <t xml:space="preserve">Epruveta plastična, zapremine   5O ml , sterilna,  poklopac sa zavrtnjem, 
</t>
  </si>
  <si>
    <t xml:space="preserve">Epruveta plastična, zapremine   5O ml , sterilna,  poklopac sa zavrtnjem, "sa suknjicom"
</t>
  </si>
  <si>
    <t>EPRUVETA promera 16mm, visine 100 mm, sa navojnim zatvaračem, nesterilna , 10 ml ,plastična</t>
  </si>
  <si>
    <t xml:space="preserve">Epruveta za centrifugu konusna graduisana 12 ml staklena </t>
  </si>
  <si>
    <t>Epruveta staklena -dimenzije širina  (promer) 12mm x visina 75mm</t>
  </si>
  <si>
    <t>Epruveta staklena -dimenzije širina  (promer) 12mm x visina 100mm</t>
  </si>
  <si>
    <t>Epruveta staklena -dimenzije širina  (promer) 16mm x visina 100mm</t>
  </si>
  <si>
    <t>Epruveta staklena -dimenzije širina  (promer) 18mm x visina 180mm</t>
  </si>
  <si>
    <t>Vakumska epruveta za koagulaciju sa puferovanim Na-citratom (0,105M) 13x75mm (3-5ml) 9NC</t>
  </si>
  <si>
    <t xml:space="preserve">VAKUMSKA EPRUVETA ZA ODVAJANJE SERUMA SA KLOT AKTIVATOROM/GEL 13x100mm ( 5-7ml ) </t>
  </si>
  <si>
    <t xml:space="preserve">VAKUMSKA EPRUVETA ZA KRVNU SLIKU K3 EDTA 16x100mm (8- 9ml ) </t>
  </si>
  <si>
    <t>Mikroepruveta za kapilarnu krv sa aktivatorom koagulacije/gel za odvajanje seruma, 0.5-1ml</t>
  </si>
  <si>
    <t xml:space="preserve">STERILNE IGLE ZA VAKUM SISTEM (SA INDIKATOROM PROTOKA) 21G 
 0.8 x 38-40mm </t>
  </si>
  <si>
    <t xml:space="preserve">STERILNE IGLE ZA VAKUM SISTEM (MULTIUZORKOVANJE) 20G 0.9mm </t>
  </si>
  <si>
    <t xml:space="preserve">STERILNE IGLE ZA VAKUM SISTEM (MULTIUZORKOVANJE) 21G 0.8mm </t>
  </si>
  <si>
    <t>Držač za iglu sa mehanizmom  za bezbedno uklanjanje igle</t>
  </si>
  <si>
    <t xml:space="preserve">VAKUMSKA EPRUVETA SA LI-HEPARINOM  BEZ GELA 13x75mm    (3-4ml ) </t>
  </si>
  <si>
    <t>EPRUVETA VAKUUM  za sedimentaciju 2.0ml (POTROŠNI MATERIJAL KOMPATIBILAN SA APARATOM SEDIMATIC 100)</t>
  </si>
  <si>
    <t>LATEKS  POVESKA SA KOPČOM</t>
  </si>
  <si>
    <t>Vakuum epruveta za uzorkovanje krvi sa ACD-A 
antukoagulansom 9ml</t>
  </si>
  <si>
    <t>DA</t>
  </si>
  <si>
    <t>U danima po zaključenju ugovora , do 30dana</t>
  </si>
  <si>
    <t>najmanje 50% od proizvođačkog roka u momentu isporuke</t>
  </si>
  <si>
    <t>Špric plastični sterilan bez igle,  50ml, irigacioni</t>
  </si>
  <si>
    <t>ВМА Београд 2019</t>
  </si>
  <si>
    <t>ЦАпСК Београд 2019</t>
  </si>
  <si>
    <t>ВМЦ Нови Сад 2019</t>
  </si>
  <si>
    <t>ВБ Ниш 2019</t>
  </si>
  <si>
    <t>Јединична цена (са  ПДВом)</t>
  </si>
  <si>
    <t>Квалитет</t>
  </si>
  <si>
    <t>ВМА Београд 2020</t>
  </si>
  <si>
    <t>ЦАпСК Београд 2020</t>
  </si>
  <si>
    <t>ВМЦ Нови Сад 2020</t>
  </si>
  <si>
    <t>ВБ Ниш 2020</t>
  </si>
  <si>
    <t>Укупна вредност без ПДВа 2019+2020</t>
  </si>
  <si>
    <t>Укупна вредност са ПДВом 2019+2020</t>
  </si>
  <si>
    <t>Укупна вредност без ПДВа 2019</t>
  </si>
  <si>
    <t>Укупна вредност без ПДВа 2020</t>
  </si>
  <si>
    <t>Укупна вредност са ПДВом 2019</t>
  </si>
  <si>
    <t>Укупна вредност са ПДВом 2020</t>
  </si>
  <si>
    <t>УКУПНО 2019+2020</t>
  </si>
  <si>
    <t>УКУПНО 2019</t>
  </si>
  <si>
    <t>УКУПНО 2020</t>
  </si>
  <si>
    <t>Корисник</t>
  </si>
  <si>
    <t>Ramelove igle za biopsiju pleure</t>
  </si>
  <si>
    <t xml:space="preserve">Trodelni luer-lock špric,cilindar i klip šprica od polipropilena, lako klizajuća glava sa dvostrukim zatvaranjem, bez lateksa 30ml </t>
  </si>
  <si>
    <t xml:space="preserve">Trodelni luer-lock špric,cilindar i klip šprica od polipropilena, lako klizajuća glava sa dvostrukim zatvaranjem, bez lateksa 50ml </t>
  </si>
  <si>
    <t>Epruveta za izdvajanje mononukleara, plastična sa konusnim dnom, zapremine 15ml</t>
  </si>
  <si>
    <t xml:space="preserve">EPRUVETA ZA KAPILARNU KRV  sa K2EDTA  (500µL) </t>
  </si>
  <si>
    <t xml:space="preserve">KONTAKT AKTIVIRAJUĆE ILI AUTOMATSKE LANCETE ZA KAPILARNU KRV (2,0x1,5 mm) / KONTAKT AKTIVIRAJUĆE ILI AUTOMATSKE LANCETE ZA KAPILARNU KRV OZNAKE 21G / 2.8mm </t>
  </si>
  <si>
    <t xml:space="preserve">KONTAKT AKTIVIRAJUĆE ILI AUTOMATSKE LANCETE ZA KAPILARNU KRV(1.5 - 1,8x1,5 mm) / KONTAKT AKTIVIRAJUĆE ILI AUTOMATSKE LANCETE ZA KAPILARNU KRV OZNAKE 21G / 1.8mm </t>
  </si>
  <si>
    <t xml:space="preserve">pomoćni adapter za uzorkovanje krvi iz kanile </t>
  </si>
  <si>
    <t xml:space="preserve">Držač za iglu i epruvetu sa luer nastavkom za plasiranje igle u venu pod malim iglom </t>
  </si>
  <si>
    <t xml:space="preserve">Dodatak za prenos krvi iz šprica u vakuum epruvetu </t>
  </si>
  <si>
    <t xml:space="preserve"> NOSAČ  ZA EPRUVETE za sedimentaciju (POTROŠNI MATERIJAL KOMPATIBILAN SA APARATOM SEDIMATIC 100) </t>
  </si>
  <si>
    <t xml:space="preserve">Igle za Eus - FNA od 19 G </t>
  </si>
  <si>
    <t xml:space="preserve">Igle za EUS - FNA od 22 G </t>
  </si>
  <si>
    <t>gastro</t>
  </si>
  <si>
    <t>Назив/
опис добра</t>
  </si>
  <si>
    <t>zahtev klinike za gastroenterologiju i hepatologiju za nabavku špriceva i igala i materijala za venepunkciju dostavlja:</t>
  </si>
  <si>
    <t>Predlog članova komisije:</t>
  </si>
  <si>
    <t xml:space="preserve">пк проф. др Ненад Перишић члан </t>
  </si>
  <si>
    <t xml:space="preserve">др Станко Петровић заменик члана </t>
  </si>
  <si>
    <t>Antibakterijski filter FeNo MED 59</t>
  </si>
  <si>
    <t>pak</t>
  </si>
  <si>
    <t>Pumpa namenjena za kontinuiranu i / ili periodičnu infuziju tečnosti pri opštoj upotrebi infuzije, uključujući isporuku antibiotika, hemioterapije i kontrolu bola.metode administracije uključuju: intravensku, intraarterijsku, potkožnu, intramuskularnu i epiduralnu.pumpa mora da radi nezavisno od glavnog izvora napajanja ili baterije, što omogućava ambulantno lečenje pacijenata. Nominalna zapremina pumpe je 100ml, nominalni protok 2ml/h, predviđeno vreme terapije 50sati. Korišćenje pri ambulantnom pritisku 86 kPa i 1063 kPa</t>
  </si>
  <si>
    <t>Igla za implantibilni infuzioni port  19/20 G, 19/25 mm, non coring, sa injekcionim mestom i maksimalnim protokom 5 ml/sec. Sa bezbednosnim klik mehanizmom uvlačenja igle nakon upotrebe</t>
  </si>
  <si>
    <t>EPRUVETA promera 16mm, visine 100 mm,  zapremine 10ml, sa spoljašnjim navojnim zatvaračem, sterilna pojedinačno pakovanje  , plastična, providna , sa oblim dnom</t>
  </si>
  <si>
    <t xml:space="preserve">VAKUMSKA EPRUVETA ZA KRVNU SLIKU K2 EDTA 13x75mm (3-5ml )  </t>
  </si>
  <si>
    <t>Igla za injekciju, za jednokratnu upotrebu,sterilna, prečnika 0.40mm, duzine 20mm</t>
  </si>
  <si>
    <t>Lanceta za vađenje krvi, sterilna</t>
  </si>
  <si>
    <t>Igla za lumbalnu punkciju, debljina igle G18, dužina igle minimum 88 mm do 90 mm</t>
  </si>
  <si>
    <t>Epruveta za vađenje krvi, vakuum sistem, plastična, za određivanje sedimentacije eritrocita na stalku, 2.75-3ml, nakon 60 minuta</t>
  </si>
  <si>
    <r>
      <t>Dodatak za uzimanje krvi iz problematičnih vena, dečiji, dimenzija 0.64 x 19mm ±</t>
    </r>
    <r>
      <rPr>
        <sz val="14.4"/>
        <rFont val="Times New Roman"/>
        <family val="1"/>
      </rPr>
      <t xml:space="preserve"> 5%</t>
    </r>
  </si>
  <si>
    <t xml:space="preserve">VAKUMSKA EPRUVETA ZA ODVAJANJE SERUMA SA KLOT AKTIVATOROM/GEL 16x100mm (8-10ml ) </t>
  </si>
  <si>
    <t xml:space="preserve">VAKUMSKA EPRUVETA ZA ODVAJANJE SERUMA SA AKTIVATOROM KOAGULACIJE 13x100mm (6-9ml ) </t>
  </si>
  <si>
    <t>PARTIJA 39</t>
  </si>
  <si>
    <t>PARTIJA 40</t>
  </si>
  <si>
    <t>UKUPNO:</t>
  </si>
  <si>
    <t>PLAN JN:</t>
  </si>
  <si>
    <t>Назив понуђеног добра, произвођач, каталошки број или одговарајућа ознака</t>
  </si>
  <si>
    <t>Јединична цена без ПДВ-а</t>
  </si>
  <si>
    <t>ПДВ (у %)</t>
  </si>
  <si>
    <t>Јединична цена са ПДВ-ом</t>
  </si>
  <si>
    <t>Укупна вредност партије без ПДВ-а</t>
  </si>
  <si>
    <t>Укупна вредност партије са ПДВ-ом</t>
  </si>
  <si>
    <t xml:space="preserve">ВМА </t>
  </si>
  <si>
    <t>ВБ Ниш</t>
  </si>
  <si>
    <t>ВБ Нови Сад</t>
  </si>
  <si>
    <t>Укупно</t>
  </si>
  <si>
    <t>Igla za biopsiju tkiva prostate, dimenzija igle G18, dužina 200 mm, za automatski pištolj, kompatiblna sa pištoljem (aparatom) Corazor Uromed biopsy device</t>
  </si>
  <si>
    <t>Toplomer za merenje telesne temperature u celzijusima, baždaren ( digitalni ili galijum)</t>
  </si>
  <si>
    <t>Epruveta polipropilenska , podesna za rad na protočnom citofluorimetru (plave boje -dimenzije širina  (promer) 12mm x visina 75mm, nesterilna , bez poklopca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</si>
</sst>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.4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33" borderId="10" xfId="55" applyFont="1" applyFill="1" applyBorder="1" applyAlignment="1" applyProtection="1">
      <alignment horizontal="center" vertical="center" wrapText="1"/>
      <protection locked="0"/>
    </xf>
    <xf numFmtId="0" fontId="9" fillId="33" borderId="10" xfId="55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4" fontId="6" fillId="9" borderId="10" xfId="0" applyNumberFormat="1" applyFont="1" applyFill="1" applyBorder="1" applyAlignment="1">
      <alignment horizontal="center" vertical="center" textRotation="90" wrapText="1"/>
    </xf>
    <xf numFmtId="4" fontId="3" fillId="9" borderId="10" xfId="0" applyNumberFormat="1" applyFont="1" applyFill="1" applyBorder="1" applyAlignment="1">
      <alignment horizontal="center" vertical="center" wrapText="1"/>
    </xf>
    <xf numFmtId="4" fontId="13" fillId="9" borderId="10" xfId="0" applyNumberFormat="1" applyFont="1" applyFill="1" applyBorder="1" applyAlignment="1">
      <alignment horizontal="center" vertical="center" wrapText="1"/>
    </xf>
    <xf numFmtId="4" fontId="5" fillId="9" borderId="12" xfId="0" applyNumberFormat="1" applyFont="1" applyFill="1" applyBorder="1" applyAlignment="1">
      <alignment horizontal="center" wrapText="1"/>
    </xf>
    <xf numFmtId="4" fontId="2" fillId="9" borderId="13" xfId="0" applyNumberFormat="1" applyFont="1" applyFill="1" applyBorder="1" applyAlignment="1">
      <alignment horizontal="center" wrapText="1"/>
    </xf>
    <xf numFmtId="4" fontId="2" fillId="9" borderId="0" xfId="0" applyNumberFormat="1" applyFont="1" applyFill="1" applyAlignment="1">
      <alignment horizont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5" fillId="9" borderId="14" xfId="0" applyNumberFormat="1" applyFont="1" applyFill="1" applyBorder="1" applyAlignment="1">
      <alignment horizontal="center" wrapText="1"/>
    </xf>
    <xf numFmtId="4" fontId="15" fillId="9" borderId="15" xfId="0" applyNumberFormat="1" applyFont="1" applyFill="1" applyBorder="1" applyAlignment="1">
      <alignment horizontal="center" wrapText="1"/>
    </xf>
    <xf numFmtId="4" fontId="15" fillId="9" borderId="16" xfId="0" applyNumberFormat="1" applyFont="1" applyFill="1" applyBorder="1" applyAlignment="1">
      <alignment horizontal="center" wrapText="1"/>
    </xf>
    <xf numFmtId="4" fontId="15" fillId="9" borderId="1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5" fillId="9" borderId="15" xfId="0" applyNumberFormat="1" applyFont="1" applyFill="1" applyBorder="1" applyAlignment="1">
      <alignment horizontal="center" wrapText="1"/>
    </xf>
    <xf numFmtId="4" fontId="5" fillId="9" borderId="17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py of OBJEDINJEN PLAN POTROSNO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="90" zoomScaleNormal="90" zoomScalePageLayoutView="75" workbookViewId="0" topLeftCell="A1">
      <pane ySplit="1" topLeftCell="A2" activePane="bottomLeft" state="frozen"/>
      <selection pane="topLeft" activeCell="A1" sqref="A1"/>
      <selection pane="bottomLeft" activeCell="Q64" sqref="Q64"/>
    </sheetView>
  </sheetViews>
  <sheetFormatPr defaultColWidth="9.140625" defaultRowHeight="12.75"/>
  <cols>
    <col min="1" max="1" width="6.7109375" style="24" customWidth="1"/>
    <col min="2" max="2" width="51.28125" style="28" customWidth="1"/>
    <col min="3" max="3" width="11.8515625" style="24" customWidth="1"/>
    <col min="4" max="7" width="12.28125" style="25" customWidth="1"/>
    <col min="8" max="9" width="15.8515625" style="55" hidden="1" customWidth="1"/>
    <col min="10" max="10" width="13.7109375" style="55" hidden="1" customWidth="1"/>
    <col min="11" max="11" width="17.421875" style="55" hidden="1" customWidth="1"/>
    <col min="12" max="12" width="8.57421875" style="55" hidden="1" customWidth="1"/>
    <col min="13" max="13" width="21.8515625" style="24" customWidth="1"/>
    <col min="14" max="14" width="16.57421875" style="24" customWidth="1"/>
    <col min="15" max="15" width="15.421875" style="24" customWidth="1"/>
    <col min="16" max="16" width="18.140625" style="24" customWidth="1"/>
    <col min="17" max="17" width="13.8515625" style="24" customWidth="1"/>
    <col min="18" max="18" width="16.8515625" style="24" customWidth="1"/>
    <col min="19" max="16384" width="9.140625" style="24" customWidth="1"/>
  </cols>
  <sheetData>
    <row r="1" spans="1:18" s="26" customFormat="1" ht="145.5" customHeight="1">
      <c r="A1" s="46" t="s">
        <v>0</v>
      </c>
      <c r="B1" s="56" t="s">
        <v>1</v>
      </c>
      <c r="C1" s="46" t="s">
        <v>2</v>
      </c>
      <c r="D1" s="46" t="s">
        <v>120</v>
      </c>
      <c r="E1" s="46" t="s">
        <v>121</v>
      </c>
      <c r="F1" s="46" t="s">
        <v>122</v>
      </c>
      <c r="G1" s="46" t="s">
        <v>123</v>
      </c>
      <c r="H1" s="50" t="s">
        <v>4</v>
      </c>
      <c r="I1" s="50" t="s">
        <v>62</v>
      </c>
      <c r="J1" s="50" t="s">
        <v>71</v>
      </c>
      <c r="K1" s="50" t="s">
        <v>73</v>
      </c>
      <c r="L1" s="50" t="s">
        <v>5</v>
      </c>
      <c r="M1" s="29" t="s">
        <v>114</v>
      </c>
      <c r="N1" s="29" t="s">
        <v>115</v>
      </c>
      <c r="O1" s="29" t="s">
        <v>116</v>
      </c>
      <c r="P1" s="29" t="s">
        <v>117</v>
      </c>
      <c r="Q1" s="29" t="s">
        <v>118</v>
      </c>
      <c r="R1" s="29" t="s">
        <v>119</v>
      </c>
    </row>
    <row r="2" spans="1:18" ht="60.75" customHeight="1">
      <c r="A2" s="30">
        <v>1</v>
      </c>
      <c r="B2" s="31" t="s">
        <v>9</v>
      </c>
      <c r="C2" s="32" t="s">
        <v>10</v>
      </c>
      <c r="D2" s="33">
        <v>10000</v>
      </c>
      <c r="E2" s="34"/>
      <c r="F2" s="34"/>
      <c r="G2" s="34">
        <f>D2+E2+F2</f>
        <v>10000</v>
      </c>
      <c r="H2" s="51">
        <v>4</v>
      </c>
      <c r="I2" s="51">
        <f>H2*1.1</f>
        <v>4.4</v>
      </c>
      <c r="J2" s="51">
        <f aca="true" t="shared" si="0" ref="J2:J39">G2*H2</f>
        <v>40000</v>
      </c>
      <c r="K2" s="51">
        <f aca="true" t="shared" si="1" ref="K2:K39">G2*I2</f>
        <v>44000</v>
      </c>
      <c r="L2" s="51">
        <v>0.1</v>
      </c>
      <c r="M2" s="30"/>
      <c r="N2" s="30"/>
      <c r="O2" s="30"/>
      <c r="P2" s="30">
        <f>N2/100*O2+N2</f>
        <v>0</v>
      </c>
      <c r="Q2" s="30">
        <f aca="true" t="shared" si="2" ref="Q2:Q39">N2*G2</f>
        <v>0</v>
      </c>
      <c r="R2" s="30">
        <f aca="true" t="shared" si="3" ref="R2:R39">P2*G2</f>
        <v>0</v>
      </c>
    </row>
    <row r="3" spans="1:18" ht="63" customHeight="1">
      <c r="A3" s="30">
        <v>2</v>
      </c>
      <c r="B3" s="31" t="s">
        <v>11</v>
      </c>
      <c r="C3" s="32" t="s">
        <v>10</v>
      </c>
      <c r="D3" s="33">
        <v>500</v>
      </c>
      <c r="E3" s="34">
        <v>3000</v>
      </c>
      <c r="F3" s="34"/>
      <c r="G3" s="34">
        <f aca="true" t="shared" si="4" ref="G3:G76">D3+E3+F3</f>
        <v>3500</v>
      </c>
      <c r="H3" s="51">
        <v>5.4</v>
      </c>
      <c r="I3" s="51">
        <f aca="true" t="shared" si="5" ref="I3:I13">H3*1.1</f>
        <v>5.940000000000001</v>
      </c>
      <c r="J3" s="51">
        <f t="shared" si="0"/>
        <v>18900</v>
      </c>
      <c r="K3" s="51">
        <f t="shared" si="1"/>
        <v>20790.000000000004</v>
      </c>
      <c r="L3" s="51">
        <v>0.1</v>
      </c>
      <c r="M3" s="30"/>
      <c r="N3" s="30"/>
      <c r="O3" s="30"/>
      <c r="P3" s="30">
        <f aca="true" t="shared" si="6" ref="P3:P68">N3/100*O3+N3</f>
        <v>0</v>
      </c>
      <c r="Q3" s="30">
        <f t="shared" si="2"/>
        <v>0</v>
      </c>
      <c r="R3" s="30">
        <f t="shared" si="3"/>
        <v>0</v>
      </c>
    </row>
    <row r="4" spans="1:18" ht="68.25" customHeight="1">
      <c r="A4" s="30">
        <v>3</v>
      </c>
      <c r="B4" s="31" t="s">
        <v>12</v>
      </c>
      <c r="C4" s="32" t="s">
        <v>10</v>
      </c>
      <c r="D4" s="33">
        <v>50000</v>
      </c>
      <c r="E4" s="34">
        <v>25000</v>
      </c>
      <c r="F4" s="34"/>
      <c r="G4" s="34">
        <f t="shared" si="4"/>
        <v>75000</v>
      </c>
      <c r="H4" s="51">
        <v>2</v>
      </c>
      <c r="I4" s="51">
        <f t="shared" si="5"/>
        <v>2.2</v>
      </c>
      <c r="J4" s="51">
        <f t="shared" si="0"/>
        <v>150000</v>
      </c>
      <c r="K4" s="51">
        <f t="shared" si="1"/>
        <v>165000</v>
      </c>
      <c r="L4" s="51">
        <v>0.1</v>
      </c>
      <c r="M4" s="30"/>
      <c r="N4" s="30"/>
      <c r="O4" s="30"/>
      <c r="P4" s="30">
        <f t="shared" si="6"/>
        <v>0</v>
      </c>
      <c r="Q4" s="30">
        <f t="shared" si="2"/>
        <v>0</v>
      </c>
      <c r="R4" s="30">
        <f t="shared" si="3"/>
        <v>0</v>
      </c>
    </row>
    <row r="5" spans="1:18" ht="62.25" customHeight="1">
      <c r="A5" s="30">
        <v>4</v>
      </c>
      <c r="B5" s="31" t="s">
        <v>13</v>
      </c>
      <c r="C5" s="32" t="s">
        <v>10</v>
      </c>
      <c r="D5" s="33">
        <v>50000</v>
      </c>
      <c r="E5" s="34"/>
      <c r="F5" s="34">
        <v>12000</v>
      </c>
      <c r="G5" s="34">
        <f t="shared" si="4"/>
        <v>62000</v>
      </c>
      <c r="H5" s="51">
        <v>2.6</v>
      </c>
      <c r="I5" s="51">
        <f t="shared" si="5"/>
        <v>2.8600000000000003</v>
      </c>
      <c r="J5" s="51">
        <f t="shared" si="0"/>
        <v>161200</v>
      </c>
      <c r="K5" s="51">
        <f t="shared" si="1"/>
        <v>177320.00000000003</v>
      </c>
      <c r="L5" s="51">
        <v>0.1</v>
      </c>
      <c r="M5" s="30"/>
      <c r="N5" s="30"/>
      <c r="O5" s="30"/>
      <c r="P5" s="30">
        <f t="shared" si="6"/>
        <v>0</v>
      </c>
      <c r="Q5" s="30">
        <f t="shared" si="2"/>
        <v>0</v>
      </c>
      <c r="R5" s="30">
        <f t="shared" si="3"/>
        <v>0</v>
      </c>
    </row>
    <row r="6" spans="1:18" ht="66.75" customHeight="1">
      <c r="A6" s="30">
        <v>5</v>
      </c>
      <c r="B6" s="31" t="s">
        <v>14</v>
      </c>
      <c r="C6" s="32" t="s">
        <v>10</v>
      </c>
      <c r="D6" s="33">
        <v>175000</v>
      </c>
      <c r="E6" s="34">
        <v>50000</v>
      </c>
      <c r="F6" s="34">
        <v>9000</v>
      </c>
      <c r="G6" s="34">
        <f t="shared" si="4"/>
        <v>234000</v>
      </c>
      <c r="H6" s="51">
        <v>2.6</v>
      </c>
      <c r="I6" s="51">
        <f t="shared" si="5"/>
        <v>2.8600000000000003</v>
      </c>
      <c r="J6" s="51">
        <f t="shared" si="0"/>
        <v>608400</v>
      </c>
      <c r="K6" s="51">
        <f t="shared" si="1"/>
        <v>669240.0000000001</v>
      </c>
      <c r="L6" s="51">
        <v>0.1</v>
      </c>
      <c r="M6" s="30"/>
      <c r="N6" s="30"/>
      <c r="O6" s="30"/>
      <c r="P6" s="30">
        <f t="shared" si="6"/>
        <v>0</v>
      </c>
      <c r="Q6" s="30">
        <f t="shared" si="2"/>
        <v>0</v>
      </c>
      <c r="R6" s="30">
        <f t="shared" si="3"/>
        <v>0</v>
      </c>
    </row>
    <row r="7" spans="1:18" ht="60.75" customHeight="1">
      <c r="A7" s="30">
        <v>6</v>
      </c>
      <c r="B7" s="31" t="s">
        <v>15</v>
      </c>
      <c r="C7" s="32" t="s">
        <v>10</v>
      </c>
      <c r="D7" s="33">
        <v>175000</v>
      </c>
      <c r="E7" s="34">
        <v>60000</v>
      </c>
      <c r="F7" s="34">
        <v>6000</v>
      </c>
      <c r="G7" s="34">
        <f t="shared" si="4"/>
        <v>241000</v>
      </c>
      <c r="H7" s="51">
        <v>3.7</v>
      </c>
      <c r="I7" s="51">
        <f t="shared" si="5"/>
        <v>4.07</v>
      </c>
      <c r="J7" s="51">
        <f t="shared" si="0"/>
        <v>891700</v>
      </c>
      <c r="K7" s="51">
        <f t="shared" si="1"/>
        <v>980870.0000000001</v>
      </c>
      <c r="L7" s="51">
        <v>0.1</v>
      </c>
      <c r="M7" s="30"/>
      <c r="N7" s="30"/>
      <c r="O7" s="30"/>
      <c r="P7" s="30">
        <f t="shared" si="6"/>
        <v>0</v>
      </c>
      <c r="Q7" s="30">
        <f t="shared" si="2"/>
        <v>0</v>
      </c>
      <c r="R7" s="30">
        <f t="shared" si="3"/>
        <v>0</v>
      </c>
    </row>
    <row r="8" spans="1:18" ht="62.25" customHeight="1">
      <c r="A8" s="30">
        <v>7</v>
      </c>
      <c r="B8" s="31" t="s">
        <v>16</v>
      </c>
      <c r="C8" s="32" t="s">
        <v>10</v>
      </c>
      <c r="D8" s="33">
        <v>100000</v>
      </c>
      <c r="E8" s="34">
        <v>30000</v>
      </c>
      <c r="F8" s="34"/>
      <c r="G8" s="34">
        <f t="shared" si="4"/>
        <v>130000</v>
      </c>
      <c r="H8" s="51">
        <v>5.6</v>
      </c>
      <c r="I8" s="51">
        <f t="shared" si="5"/>
        <v>6.16</v>
      </c>
      <c r="J8" s="51">
        <f t="shared" si="0"/>
        <v>728000</v>
      </c>
      <c r="K8" s="51">
        <f t="shared" si="1"/>
        <v>800800</v>
      </c>
      <c r="L8" s="51">
        <v>0.1</v>
      </c>
      <c r="M8" s="30"/>
      <c r="N8" s="30"/>
      <c r="O8" s="30"/>
      <c r="P8" s="30">
        <f t="shared" si="6"/>
        <v>0</v>
      </c>
      <c r="Q8" s="30">
        <f t="shared" si="2"/>
        <v>0</v>
      </c>
      <c r="R8" s="30">
        <f t="shared" si="3"/>
        <v>0</v>
      </c>
    </row>
    <row r="9" spans="1:18" ht="63" customHeight="1">
      <c r="A9" s="30">
        <v>8</v>
      </c>
      <c r="B9" s="31" t="s">
        <v>17</v>
      </c>
      <c r="C9" s="32" t="s">
        <v>10</v>
      </c>
      <c r="D9" s="33">
        <v>100000</v>
      </c>
      <c r="E9" s="34"/>
      <c r="F9" s="34"/>
      <c r="G9" s="34">
        <f t="shared" si="4"/>
        <v>100000</v>
      </c>
      <c r="H9" s="51">
        <v>7</v>
      </c>
      <c r="I9" s="51">
        <f t="shared" si="5"/>
        <v>7.700000000000001</v>
      </c>
      <c r="J9" s="51">
        <f t="shared" si="0"/>
        <v>700000</v>
      </c>
      <c r="K9" s="51">
        <f t="shared" si="1"/>
        <v>770000.0000000001</v>
      </c>
      <c r="L9" s="51">
        <v>0.1</v>
      </c>
      <c r="M9" s="30"/>
      <c r="N9" s="30"/>
      <c r="O9" s="30"/>
      <c r="P9" s="30">
        <f t="shared" si="6"/>
        <v>0</v>
      </c>
      <c r="Q9" s="30">
        <f t="shared" si="2"/>
        <v>0</v>
      </c>
      <c r="R9" s="30">
        <f t="shared" si="3"/>
        <v>0</v>
      </c>
    </row>
    <row r="10" spans="1:18" ht="60" customHeight="1">
      <c r="A10" s="30">
        <v>9</v>
      </c>
      <c r="B10" s="31" t="s">
        <v>18</v>
      </c>
      <c r="C10" s="32" t="s">
        <v>10</v>
      </c>
      <c r="D10" s="33">
        <v>10000</v>
      </c>
      <c r="E10" s="34"/>
      <c r="F10" s="34"/>
      <c r="G10" s="34">
        <f t="shared" si="4"/>
        <v>10000</v>
      </c>
      <c r="H10" s="51">
        <v>8.2</v>
      </c>
      <c r="I10" s="51">
        <f t="shared" si="5"/>
        <v>9.02</v>
      </c>
      <c r="J10" s="51">
        <f t="shared" si="0"/>
        <v>82000</v>
      </c>
      <c r="K10" s="51">
        <f t="shared" si="1"/>
        <v>90200</v>
      </c>
      <c r="L10" s="51">
        <v>0.1</v>
      </c>
      <c r="M10" s="30"/>
      <c r="N10" s="30"/>
      <c r="O10" s="30"/>
      <c r="P10" s="30">
        <f t="shared" si="6"/>
        <v>0</v>
      </c>
      <c r="Q10" s="30">
        <f t="shared" si="2"/>
        <v>0</v>
      </c>
      <c r="R10" s="30">
        <f t="shared" si="3"/>
        <v>0</v>
      </c>
    </row>
    <row r="11" spans="1:18" ht="62.25" customHeight="1">
      <c r="A11" s="30">
        <v>10</v>
      </c>
      <c r="B11" s="31" t="s">
        <v>19</v>
      </c>
      <c r="C11" s="32" t="s">
        <v>10</v>
      </c>
      <c r="D11" s="33">
        <v>10000</v>
      </c>
      <c r="E11" s="34"/>
      <c r="F11" s="34"/>
      <c r="G11" s="34">
        <f t="shared" si="4"/>
        <v>10000</v>
      </c>
      <c r="H11" s="51">
        <v>9.5</v>
      </c>
      <c r="I11" s="51">
        <f t="shared" si="5"/>
        <v>10.450000000000001</v>
      </c>
      <c r="J11" s="51">
        <f t="shared" si="0"/>
        <v>95000</v>
      </c>
      <c r="K11" s="51">
        <f t="shared" si="1"/>
        <v>104500.00000000001</v>
      </c>
      <c r="L11" s="51">
        <v>0.1</v>
      </c>
      <c r="M11" s="30"/>
      <c r="N11" s="30"/>
      <c r="O11" s="30"/>
      <c r="P11" s="30">
        <f t="shared" si="6"/>
        <v>0</v>
      </c>
      <c r="Q11" s="30">
        <f t="shared" si="2"/>
        <v>0</v>
      </c>
      <c r="R11" s="30">
        <f t="shared" si="3"/>
        <v>0</v>
      </c>
    </row>
    <row r="12" spans="1:18" ht="60.75" customHeight="1">
      <c r="A12" s="30">
        <v>11</v>
      </c>
      <c r="B12" s="31" t="s">
        <v>20</v>
      </c>
      <c r="C12" s="32" t="s">
        <v>10</v>
      </c>
      <c r="D12" s="33">
        <v>5000</v>
      </c>
      <c r="E12" s="34">
        <v>100</v>
      </c>
      <c r="F12" s="34"/>
      <c r="G12" s="34">
        <f t="shared" si="4"/>
        <v>5100</v>
      </c>
      <c r="H12" s="51">
        <v>19</v>
      </c>
      <c r="I12" s="51">
        <f t="shared" si="5"/>
        <v>20.900000000000002</v>
      </c>
      <c r="J12" s="51">
        <f t="shared" si="0"/>
        <v>96900</v>
      </c>
      <c r="K12" s="51">
        <f t="shared" si="1"/>
        <v>106590.00000000001</v>
      </c>
      <c r="L12" s="51">
        <v>0.1</v>
      </c>
      <c r="M12" s="30"/>
      <c r="N12" s="30"/>
      <c r="O12" s="30"/>
      <c r="P12" s="30">
        <f t="shared" si="6"/>
        <v>0</v>
      </c>
      <c r="Q12" s="30">
        <f t="shared" si="2"/>
        <v>0</v>
      </c>
      <c r="R12" s="30">
        <f t="shared" si="3"/>
        <v>0</v>
      </c>
    </row>
    <row r="13" spans="1:18" ht="60.75" customHeight="1">
      <c r="A13" s="30">
        <v>12</v>
      </c>
      <c r="B13" s="31" t="s">
        <v>103</v>
      </c>
      <c r="C13" s="32" t="s">
        <v>10</v>
      </c>
      <c r="D13" s="33"/>
      <c r="E13" s="34">
        <v>3000</v>
      </c>
      <c r="F13" s="34"/>
      <c r="G13" s="34">
        <f t="shared" si="4"/>
        <v>3000</v>
      </c>
      <c r="H13" s="51">
        <v>1.24</v>
      </c>
      <c r="I13" s="51">
        <f t="shared" si="5"/>
        <v>1.364</v>
      </c>
      <c r="J13" s="51">
        <f t="shared" si="0"/>
        <v>3720</v>
      </c>
      <c r="K13" s="51">
        <f t="shared" si="1"/>
        <v>4092.0000000000005</v>
      </c>
      <c r="L13" s="51"/>
      <c r="M13" s="30"/>
      <c r="N13" s="30"/>
      <c r="O13" s="30"/>
      <c r="P13" s="30">
        <f t="shared" si="6"/>
        <v>0</v>
      </c>
      <c r="Q13" s="30">
        <f t="shared" si="2"/>
        <v>0</v>
      </c>
      <c r="R13" s="30">
        <f t="shared" si="3"/>
        <v>0</v>
      </c>
    </row>
    <row r="14" spans="1:18" ht="64.5" customHeight="1">
      <c r="A14" s="30">
        <v>13</v>
      </c>
      <c r="B14" s="31" t="s">
        <v>21</v>
      </c>
      <c r="C14" s="32" t="s">
        <v>10</v>
      </c>
      <c r="D14" s="33">
        <v>25000</v>
      </c>
      <c r="E14" s="34">
        <v>8000</v>
      </c>
      <c r="F14" s="34">
        <v>7000</v>
      </c>
      <c r="G14" s="34">
        <f t="shared" si="4"/>
        <v>40000</v>
      </c>
      <c r="H14" s="51">
        <v>1.24</v>
      </c>
      <c r="I14" s="51">
        <f aca="true" t="shared" si="7" ref="I14:I21">H14*1.1</f>
        <v>1.364</v>
      </c>
      <c r="J14" s="51">
        <f t="shared" si="0"/>
        <v>49600</v>
      </c>
      <c r="K14" s="51">
        <f t="shared" si="1"/>
        <v>54560.00000000001</v>
      </c>
      <c r="L14" s="51">
        <v>0.1</v>
      </c>
      <c r="M14" s="30"/>
      <c r="N14" s="30"/>
      <c r="O14" s="30"/>
      <c r="P14" s="30">
        <f t="shared" si="6"/>
        <v>0</v>
      </c>
      <c r="Q14" s="30">
        <f t="shared" si="2"/>
        <v>0</v>
      </c>
      <c r="R14" s="30">
        <f t="shared" si="3"/>
        <v>0</v>
      </c>
    </row>
    <row r="15" spans="1:18" ht="63" customHeight="1">
      <c r="A15" s="30">
        <v>14</v>
      </c>
      <c r="B15" s="31" t="s">
        <v>22</v>
      </c>
      <c r="C15" s="32" t="s">
        <v>10</v>
      </c>
      <c r="D15" s="33">
        <v>7500</v>
      </c>
      <c r="E15" s="34">
        <v>500</v>
      </c>
      <c r="F15" s="34"/>
      <c r="G15" s="34">
        <f t="shared" si="4"/>
        <v>8000</v>
      </c>
      <c r="H15" s="51">
        <v>1.24</v>
      </c>
      <c r="I15" s="51">
        <f t="shared" si="7"/>
        <v>1.364</v>
      </c>
      <c r="J15" s="51">
        <f t="shared" si="0"/>
        <v>9920</v>
      </c>
      <c r="K15" s="51">
        <f t="shared" si="1"/>
        <v>10912</v>
      </c>
      <c r="L15" s="51">
        <v>0.1</v>
      </c>
      <c r="M15" s="30"/>
      <c r="N15" s="30"/>
      <c r="O15" s="30"/>
      <c r="P15" s="30">
        <f t="shared" si="6"/>
        <v>0</v>
      </c>
      <c r="Q15" s="30">
        <f t="shared" si="2"/>
        <v>0</v>
      </c>
      <c r="R15" s="30">
        <f t="shared" si="3"/>
        <v>0</v>
      </c>
    </row>
    <row r="16" spans="1:18" ht="60" customHeight="1">
      <c r="A16" s="30">
        <v>15</v>
      </c>
      <c r="B16" s="31" t="s">
        <v>23</v>
      </c>
      <c r="C16" s="32" t="s">
        <v>10</v>
      </c>
      <c r="D16" s="33">
        <v>25000</v>
      </c>
      <c r="E16" s="34">
        <v>1500</v>
      </c>
      <c r="F16" s="34"/>
      <c r="G16" s="34">
        <f t="shared" si="4"/>
        <v>26500</v>
      </c>
      <c r="H16" s="51">
        <v>1.24</v>
      </c>
      <c r="I16" s="51">
        <f t="shared" si="7"/>
        <v>1.364</v>
      </c>
      <c r="J16" s="51">
        <f t="shared" si="0"/>
        <v>32860</v>
      </c>
      <c r="K16" s="51">
        <f t="shared" si="1"/>
        <v>36146</v>
      </c>
      <c r="L16" s="51">
        <v>0.1</v>
      </c>
      <c r="M16" s="30"/>
      <c r="N16" s="30"/>
      <c r="O16" s="30"/>
      <c r="P16" s="30">
        <f t="shared" si="6"/>
        <v>0</v>
      </c>
      <c r="Q16" s="30">
        <f t="shared" si="2"/>
        <v>0</v>
      </c>
      <c r="R16" s="30">
        <f t="shared" si="3"/>
        <v>0</v>
      </c>
    </row>
    <row r="17" spans="1:18" ht="60" customHeight="1">
      <c r="A17" s="30">
        <v>16</v>
      </c>
      <c r="B17" s="31" t="s">
        <v>24</v>
      </c>
      <c r="C17" s="32" t="s">
        <v>10</v>
      </c>
      <c r="D17" s="33">
        <v>50000</v>
      </c>
      <c r="E17" s="34">
        <v>11000</v>
      </c>
      <c r="F17" s="34">
        <v>5500</v>
      </c>
      <c r="G17" s="34">
        <f t="shared" si="4"/>
        <v>66500</v>
      </c>
      <c r="H17" s="51">
        <v>1.24</v>
      </c>
      <c r="I17" s="51">
        <f t="shared" si="7"/>
        <v>1.364</v>
      </c>
      <c r="J17" s="51">
        <f t="shared" si="0"/>
        <v>82460</v>
      </c>
      <c r="K17" s="51">
        <f t="shared" si="1"/>
        <v>90706</v>
      </c>
      <c r="L17" s="51">
        <v>0.1</v>
      </c>
      <c r="M17" s="30"/>
      <c r="N17" s="30"/>
      <c r="O17" s="30"/>
      <c r="P17" s="30">
        <f t="shared" si="6"/>
        <v>0</v>
      </c>
      <c r="Q17" s="30">
        <f t="shared" si="2"/>
        <v>0</v>
      </c>
      <c r="R17" s="30">
        <f t="shared" si="3"/>
        <v>0</v>
      </c>
    </row>
    <row r="18" spans="1:18" ht="68.25" customHeight="1">
      <c r="A18" s="30">
        <v>17</v>
      </c>
      <c r="B18" s="31" t="s">
        <v>25</v>
      </c>
      <c r="C18" s="32" t="s">
        <v>10</v>
      </c>
      <c r="D18" s="33">
        <v>200000</v>
      </c>
      <c r="E18" s="34">
        <v>50000</v>
      </c>
      <c r="F18" s="34">
        <v>8000</v>
      </c>
      <c r="G18" s="34">
        <f t="shared" si="4"/>
        <v>258000</v>
      </c>
      <c r="H18" s="51">
        <v>1.24</v>
      </c>
      <c r="I18" s="51">
        <f t="shared" si="7"/>
        <v>1.364</v>
      </c>
      <c r="J18" s="51">
        <f t="shared" si="0"/>
        <v>319920</v>
      </c>
      <c r="K18" s="51">
        <f t="shared" si="1"/>
        <v>351912</v>
      </c>
      <c r="L18" s="51">
        <v>0.1</v>
      </c>
      <c r="M18" s="30"/>
      <c r="N18" s="30"/>
      <c r="O18" s="30"/>
      <c r="P18" s="30">
        <f t="shared" si="6"/>
        <v>0</v>
      </c>
      <c r="Q18" s="30">
        <f t="shared" si="2"/>
        <v>0</v>
      </c>
      <c r="R18" s="30">
        <f t="shared" si="3"/>
        <v>0</v>
      </c>
    </row>
    <row r="19" spans="1:18" ht="49.5" customHeight="1">
      <c r="A19" s="30">
        <v>18</v>
      </c>
      <c r="B19" s="31" t="s">
        <v>26</v>
      </c>
      <c r="C19" s="32" t="s">
        <v>10</v>
      </c>
      <c r="D19" s="33">
        <v>200000</v>
      </c>
      <c r="E19" s="34">
        <v>45000</v>
      </c>
      <c r="F19" s="34">
        <v>2000</v>
      </c>
      <c r="G19" s="34">
        <f t="shared" si="4"/>
        <v>247000</v>
      </c>
      <c r="H19" s="51">
        <v>1.24</v>
      </c>
      <c r="I19" s="51">
        <f t="shared" si="7"/>
        <v>1.364</v>
      </c>
      <c r="J19" s="51">
        <f t="shared" si="0"/>
        <v>306280</v>
      </c>
      <c r="K19" s="51">
        <f t="shared" si="1"/>
        <v>336908</v>
      </c>
      <c r="L19" s="51">
        <v>0.1</v>
      </c>
      <c r="M19" s="30"/>
      <c r="N19" s="30"/>
      <c r="O19" s="30"/>
      <c r="P19" s="30">
        <f t="shared" si="6"/>
        <v>0</v>
      </c>
      <c r="Q19" s="30">
        <f t="shared" si="2"/>
        <v>0</v>
      </c>
      <c r="R19" s="30">
        <f t="shared" si="3"/>
        <v>0</v>
      </c>
    </row>
    <row r="20" spans="1:18" ht="62.25" customHeight="1">
      <c r="A20" s="30">
        <v>19</v>
      </c>
      <c r="B20" s="31" t="s">
        <v>27</v>
      </c>
      <c r="C20" s="32" t="s">
        <v>10</v>
      </c>
      <c r="D20" s="33">
        <v>170000</v>
      </c>
      <c r="E20" s="34">
        <v>55000</v>
      </c>
      <c r="F20" s="34">
        <v>10000</v>
      </c>
      <c r="G20" s="34">
        <f t="shared" si="4"/>
        <v>235000</v>
      </c>
      <c r="H20" s="51">
        <v>1.24</v>
      </c>
      <c r="I20" s="51">
        <f t="shared" si="7"/>
        <v>1.364</v>
      </c>
      <c r="J20" s="51">
        <f t="shared" si="0"/>
        <v>291400</v>
      </c>
      <c r="K20" s="51">
        <f t="shared" si="1"/>
        <v>320540</v>
      </c>
      <c r="L20" s="51">
        <v>0.1</v>
      </c>
      <c r="M20" s="30"/>
      <c r="N20" s="30"/>
      <c r="O20" s="30"/>
      <c r="P20" s="30">
        <f t="shared" si="6"/>
        <v>0</v>
      </c>
      <c r="Q20" s="30">
        <f t="shared" si="2"/>
        <v>0</v>
      </c>
      <c r="R20" s="30">
        <f t="shared" si="3"/>
        <v>0</v>
      </c>
    </row>
    <row r="21" spans="1:18" ht="62.25" customHeight="1">
      <c r="A21" s="30">
        <v>20</v>
      </c>
      <c r="B21" s="31" t="s">
        <v>104</v>
      </c>
      <c r="C21" s="32" t="s">
        <v>10</v>
      </c>
      <c r="D21" s="33"/>
      <c r="E21" s="34">
        <v>10000</v>
      </c>
      <c r="F21" s="34"/>
      <c r="G21" s="34">
        <f t="shared" si="4"/>
        <v>10000</v>
      </c>
      <c r="H21" s="51">
        <v>0.8</v>
      </c>
      <c r="I21" s="51">
        <f t="shared" si="7"/>
        <v>0.8800000000000001</v>
      </c>
      <c r="J21" s="51">
        <f t="shared" si="0"/>
        <v>8000</v>
      </c>
      <c r="K21" s="51">
        <f t="shared" si="1"/>
        <v>8800.000000000002</v>
      </c>
      <c r="L21" s="51"/>
      <c r="M21" s="30"/>
      <c r="N21" s="30"/>
      <c r="O21" s="30"/>
      <c r="P21" s="30">
        <f t="shared" si="6"/>
        <v>0</v>
      </c>
      <c r="Q21" s="30">
        <f t="shared" si="2"/>
        <v>0</v>
      </c>
      <c r="R21" s="30">
        <f t="shared" si="3"/>
        <v>0</v>
      </c>
    </row>
    <row r="22" spans="1:18" ht="67.5" customHeight="1">
      <c r="A22" s="30">
        <v>21</v>
      </c>
      <c r="B22" s="31" t="s">
        <v>125</v>
      </c>
      <c r="C22" s="32" t="s">
        <v>10</v>
      </c>
      <c r="D22" s="33">
        <v>500</v>
      </c>
      <c r="E22" s="34">
        <v>100</v>
      </c>
      <c r="F22" s="34">
        <v>55</v>
      </c>
      <c r="G22" s="34">
        <f t="shared" si="4"/>
        <v>655</v>
      </c>
      <c r="H22" s="51">
        <v>200</v>
      </c>
      <c r="I22" s="51">
        <f>H22*1.2</f>
        <v>240</v>
      </c>
      <c r="J22" s="51">
        <f t="shared" si="0"/>
        <v>131000</v>
      </c>
      <c r="K22" s="51">
        <f t="shared" si="1"/>
        <v>157200</v>
      </c>
      <c r="L22" s="51">
        <v>0.2</v>
      </c>
      <c r="M22" s="30"/>
      <c r="N22" s="30"/>
      <c r="O22" s="30"/>
      <c r="P22" s="30">
        <f t="shared" si="6"/>
        <v>0</v>
      </c>
      <c r="Q22" s="30">
        <f t="shared" si="2"/>
        <v>0</v>
      </c>
      <c r="R22" s="30">
        <f t="shared" si="3"/>
        <v>0</v>
      </c>
    </row>
    <row r="23" spans="1:18" ht="111.75" customHeight="1">
      <c r="A23" s="30">
        <v>22</v>
      </c>
      <c r="B23" s="31" t="s">
        <v>28</v>
      </c>
      <c r="C23" s="32" t="s">
        <v>10</v>
      </c>
      <c r="D23" s="33">
        <v>6500</v>
      </c>
      <c r="E23" s="34"/>
      <c r="F23" s="34">
        <v>2000</v>
      </c>
      <c r="G23" s="34">
        <f t="shared" si="4"/>
        <v>8500</v>
      </c>
      <c r="H23" s="51">
        <v>2</v>
      </c>
      <c r="I23" s="51">
        <f aca="true" t="shared" si="8" ref="I23:I29">H23*1.2</f>
        <v>2.4</v>
      </c>
      <c r="J23" s="51">
        <f t="shared" si="0"/>
        <v>17000</v>
      </c>
      <c r="K23" s="51">
        <f t="shared" si="1"/>
        <v>20400</v>
      </c>
      <c r="L23" s="51">
        <v>0.2</v>
      </c>
      <c r="M23" s="30"/>
      <c r="N23" s="30"/>
      <c r="O23" s="30"/>
      <c r="P23" s="30">
        <f t="shared" si="6"/>
        <v>0</v>
      </c>
      <c r="Q23" s="30">
        <f t="shared" si="2"/>
        <v>0</v>
      </c>
      <c r="R23" s="30">
        <f t="shared" si="3"/>
        <v>0</v>
      </c>
    </row>
    <row r="24" spans="1:18" ht="117" customHeight="1">
      <c r="A24" s="30">
        <v>23</v>
      </c>
      <c r="B24" s="31" t="s">
        <v>29</v>
      </c>
      <c r="C24" s="32" t="s">
        <v>10</v>
      </c>
      <c r="D24" s="33">
        <v>6250</v>
      </c>
      <c r="E24" s="34"/>
      <c r="F24" s="34"/>
      <c r="G24" s="34">
        <f t="shared" si="4"/>
        <v>6250</v>
      </c>
      <c r="H24" s="51">
        <v>3</v>
      </c>
      <c r="I24" s="51">
        <f t="shared" si="8"/>
        <v>3.5999999999999996</v>
      </c>
      <c r="J24" s="51">
        <f t="shared" si="0"/>
        <v>18750</v>
      </c>
      <c r="K24" s="51">
        <f t="shared" si="1"/>
        <v>22499.999999999996</v>
      </c>
      <c r="L24" s="51">
        <v>0.2</v>
      </c>
      <c r="M24" s="30"/>
      <c r="N24" s="30"/>
      <c r="O24" s="30"/>
      <c r="P24" s="30">
        <f t="shared" si="6"/>
        <v>0</v>
      </c>
      <c r="Q24" s="30">
        <f t="shared" si="2"/>
        <v>0</v>
      </c>
      <c r="R24" s="30">
        <f t="shared" si="3"/>
        <v>0</v>
      </c>
    </row>
    <row r="25" spans="1:18" ht="111.75" customHeight="1">
      <c r="A25" s="30">
        <v>24</v>
      </c>
      <c r="B25" s="31" t="s">
        <v>30</v>
      </c>
      <c r="C25" s="32" t="s">
        <v>10</v>
      </c>
      <c r="D25" s="33">
        <v>3000</v>
      </c>
      <c r="E25" s="34"/>
      <c r="F25" s="34">
        <v>1000</v>
      </c>
      <c r="G25" s="34">
        <f t="shared" si="4"/>
        <v>4000</v>
      </c>
      <c r="H25" s="51">
        <v>4</v>
      </c>
      <c r="I25" s="51">
        <f t="shared" si="8"/>
        <v>4.8</v>
      </c>
      <c r="J25" s="51">
        <f t="shared" si="0"/>
        <v>16000</v>
      </c>
      <c r="K25" s="51">
        <f t="shared" si="1"/>
        <v>19200</v>
      </c>
      <c r="L25" s="51">
        <v>0.2</v>
      </c>
      <c r="M25" s="30"/>
      <c r="N25" s="30"/>
      <c r="O25" s="30"/>
      <c r="P25" s="30">
        <f t="shared" si="6"/>
        <v>0</v>
      </c>
      <c r="Q25" s="30">
        <f t="shared" si="2"/>
        <v>0</v>
      </c>
      <c r="R25" s="30">
        <f t="shared" si="3"/>
        <v>0</v>
      </c>
    </row>
    <row r="26" spans="1:18" ht="108" customHeight="1">
      <c r="A26" s="30">
        <v>25</v>
      </c>
      <c r="B26" s="31" t="s">
        <v>31</v>
      </c>
      <c r="C26" s="32" t="s">
        <v>10</v>
      </c>
      <c r="D26" s="33">
        <v>50</v>
      </c>
      <c r="E26" s="34"/>
      <c r="F26" s="34"/>
      <c r="G26" s="34">
        <f t="shared" si="4"/>
        <v>50</v>
      </c>
      <c r="H26" s="51">
        <v>6.01</v>
      </c>
      <c r="I26" s="51">
        <f t="shared" si="8"/>
        <v>7.212</v>
      </c>
      <c r="J26" s="51">
        <f t="shared" si="0"/>
        <v>300.5</v>
      </c>
      <c r="K26" s="51">
        <f t="shared" si="1"/>
        <v>360.59999999999997</v>
      </c>
      <c r="L26" s="51">
        <v>0.2</v>
      </c>
      <c r="M26" s="30"/>
      <c r="N26" s="30"/>
      <c r="O26" s="30"/>
      <c r="P26" s="30">
        <f t="shared" si="6"/>
        <v>0</v>
      </c>
      <c r="Q26" s="30">
        <f t="shared" si="2"/>
        <v>0</v>
      </c>
      <c r="R26" s="30">
        <f t="shared" si="3"/>
        <v>0</v>
      </c>
    </row>
    <row r="27" spans="1:18" ht="107.25" customHeight="1">
      <c r="A27" s="30">
        <v>26</v>
      </c>
      <c r="B27" s="31" t="s">
        <v>32</v>
      </c>
      <c r="C27" s="32" t="s">
        <v>10</v>
      </c>
      <c r="D27" s="33">
        <v>6000</v>
      </c>
      <c r="E27" s="34"/>
      <c r="F27" s="34"/>
      <c r="G27" s="34">
        <f t="shared" si="4"/>
        <v>6000</v>
      </c>
      <c r="H27" s="51">
        <v>8.15</v>
      </c>
      <c r="I27" s="51">
        <f t="shared" si="8"/>
        <v>9.78</v>
      </c>
      <c r="J27" s="51">
        <f t="shared" si="0"/>
        <v>48900</v>
      </c>
      <c r="K27" s="51">
        <f t="shared" si="1"/>
        <v>58679.99999999999</v>
      </c>
      <c r="L27" s="51">
        <v>0.2</v>
      </c>
      <c r="M27" s="30"/>
      <c r="N27" s="30"/>
      <c r="O27" s="30"/>
      <c r="P27" s="30">
        <f t="shared" si="6"/>
        <v>0</v>
      </c>
      <c r="Q27" s="30">
        <f t="shared" si="2"/>
        <v>0</v>
      </c>
      <c r="R27" s="30">
        <f t="shared" si="3"/>
        <v>0</v>
      </c>
    </row>
    <row r="28" spans="1:18" ht="123" customHeight="1">
      <c r="A28" s="30">
        <v>27</v>
      </c>
      <c r="B28" s="31" t="s">
        <v>33</v>
      </c>
      <c r="C28" s="32" t="s">
        <v>10</v>
      </c>
      <c r="D28" s="33">
        <v>10500</v>
      </c>
      <c r="E28" s="34"/>
      <c r="F28" s="34"/>
      <c r="G28" s="34">
        <f t="shared" si="4"/>
        <v>10500</v>
      </c>
      <c r="H28" s="51">
        <v>2.5</v>
      </c>
      <c r="I28" s="51">
        <f t="shared" si="8"/>
        <v>3</v>
      </c>
      <c r="J28" s="51">
        <f t="shared" si="0"/>
        <v>26250</v>
      </c>
      <c r="K28" s="51">
        <f t="shared" si="1"/>
        <v>31500</v>
      </c>
      <c r="L28" s="51"/>
      <c r="M28" s="30"/>
      <c r="N28" s="30"/>
      <c r="O28" s="30"/>
      <c r="P28" s="30">
        <f t="shared" si="6"/>
        <v>0</v>
      </c>
      <c r="Q28" s="30">
        <f t="shared" si="2"/>
        <v>0</v>
      </c>
      <c r="R28" s="30">
        <f t="shared" si="3"/>
        <v>0</v>
      </c>
    </row>
    <row r="29" spans="1:18" ht="105.75" customHeight="1">
      <c r="A29" s="30">
        <v>28</v>
      </c>
      <c r="B29" s="31" t="s">
        <v>126</v>
      </c>
      <c r="C29" s="32" t="s">
        <v>10</v>
      </c>
      <c r="D29" s="33">
        <v>2000</v>
      </c>
      <c r="E29" s="34"/>
      <c r="F29" s="34"/>
      <c r="G29" s="34">
        <f t="shared" si="4"/>
        <v>2000</v>
      </c>
      <c r="H29" s="51">
        <v>21</v>
      </c>
      <c r="I29" s="51">
        <f t="shared" si="8"/>
        <v>25.2</v>
      </c>
      <c r="J29" s="51">
        <f t="shared" si="0"/>
        <v>42000</v>
      </c>
      <c r="K29" s="51">
        <f t="shared" si="1"/>
        <v>50400</v>
      </c>
      <c r="L29" s="51"/>
      <c r="M29" s="30"/>
      <c r="N29" s="30"/>
      <c r="O29" s="30"/>
      <c r="P29" s="30">
        <f t="shared" si="6"/>
        <v>0</v>
      </c>
      <c r="Q29" s="30">
        <f t="shared" si="2"/>
        <v>0</v>
      </c>
      <c r="R29" s="30">
        <f t="shared" si="3"/>
        <v>0</v>
      </c>
    </row>
    <row r="30" spans="1:18" ht="100.5" customHeight="1">
      <c r="A30" s="30">
        <v>29</v>
      </c>
      <c r="B30" s="31" t="s">
        <v>34</v>
      </c>
      <c r="C30" s="32" t="s">
        <v>10</v>
      </c>
      <c r="D30" s="33">
        <v>1250</v>
      </c>
      <c r="E30" s="34"/>
      <c r="F30" s="34"/>
      <c r="G30" s="34">
        <f t="shared" si="4"/>
        <v>1250</v>
      </c>
      <c r="H30" s="51">
        <v>19.15</v>
      </c>
      <c r="I30" s="51">
        <f aca="true" t="shared" si="9" ref="I30:I39">H30*1.2</f>
        <v>22.979999999999997</v>
      </c>
      <c r="J30" s="51">
        <f t="shared" si="0"/>
        <v>23937.5</v>
      </c>
      <c r="K30" s="51">
        <f t="shared" si="1"/>
        <v>28724.999999999996</v>
      </c>
      <c r="L30" s="51">
        <v>0.2</v>
      </c>
      <c r="M30" s="30"/>
      <c r="N30" s="30"/>
      <c r="O30" s="30"/>
      <c r="P30" s="30">
        <f t="shared" si="6"/>
        <v>0</v>
      </c>
      <c r="Q30" s="30">
        <f t="shared" si="2"/>
        <v>0</v>
      </c>
      <c r="R30" s="30">
        <f t="shared" si="3"/>
        <v>0</v>
      </c>
    </row>
    <row r="31" spans="1:18" ht="103.5" customHeight="1">
      <c r="A31" s="30">
        <v>30</v>
      </c>
      <c r="B31" s="31" t="s">
        <v>35</v>
      </c>
      <c r="C31" s="32" t="s">
        <v>10</v>
      </c>
      <c r="D31" s="33">
        <v>350</v>
      </c>
      <c r="E31" s="34"/>
      <c r="F31" s="34"/>
      <c r="G31" s="34">
        <f t="shared" si="4"/>
        <v>350</v>
      </c>
      <c r="H31" s="51">
        <v>25</v>
      </c>
      <c r="I31" s="51">
        <f t="shared" si="9"/>
        <v>30</v>
      </c>
      <c r="J31" s="51">
        <f t="shared" si="0"/>
        <v>8750</v>
      </c>
      <c r="K31" s="51">
        <f t="shared" si="1"/>
        <v>10500</v>
      </c>
      <c r="L31" s="51"/>
      <c r="M31" s="30"/>
      <c r="N31" s="30"/>
      <c r="O31" s="30"/>
      <c r="P31" s="30">
        <f t="shared" si="6"/>
        <v>0</v>
      </c>
      <c r="Q31" s="30">
        <f t="shared" si="2"/>
        <v>0</v>
      </c>
      <c r="R31" s="30">
        <f t="shared" si="3"/>
        <v>0</v>
      </c>
    </row>
    <row r="32" spans="1:18" ht="99.75" customHeight="1">
      <c r="A32" s="30">
        <v>31</v>
      </c>
      <c r="B32" s="31" t="s">
        <v>36</v>
      </c>
      <c r="C32" s="32" t="s">
        <v>10</v>
      </c>
      <c r="D32" s="33">
        <v>250</v>
      </c>
      <c r="E32" s="34"/>
      <c r="F32" s="34"/>
      <c r="G32" s="34">
        <f t="shared" si="4"/>
        <v>250</v>
      </c>
      <c r="H32" s="51">
        <v>7</v>
      </c>
      <c r="I32" s="51">
        <f t="shared" si="9"/>
        <v>8.4</v>
      </c>
      <c r="J32" s="51">
        <f t="shared" si="0"/>
        <v>1750</v>
      </c>
      <c r="K32" s="51">
        <f t="shared" si="1"/>
        <v>2100</v>
      </c>
      <c r="L32" s="51">
        <v>0.2</v>
      </c>
      <c r="M32" s="30"/>
      <c r="N32" s="30"/>
      <c r="O32" s="30"/>
      <c r="P32" s="30">
        <f t="shared" si="6"/>
        <v>0</v>
      </c>
      <c r="Q32" s="30">
        <f t="shared" si="2"/>
        <v>0</v>
      </c>
      <c r="R32" s="30">
        <f t="shared" si="3"/>
        <v>0</v>
      </c>
    </row>
    <row r="33" spans="1:18" ht="105.75" customHeight="1">
      <c r="A33" s="30">
        <v>32</v>
      </c>
      <c r="B33" s="31" t="s">
        <v>101</v>
      </c>
      <c r="C33" s="32" t="s">
        <v>10</v>
      </c>
      <c r="D33" s="33">
        <v>5150</v>
      </c>
      <c r="E33" s="34"/>
      <c r="F33" s="34"/>
      <c r="G33" s="34">
        <f t="shared" si="4"/>
        <v>5150</v>
      </c>
      <c r="H33" s="51">
        <v>10</v>
      </c>
      <c r="I33" s="51">
        <f t="shared" si="9"/>
        <v>12</v>
      </c>
      <c r="J33" s="51">
        <f t="shared" si="0"/>
        <v>51500</v>
      </c>
      <c r="K33" s="51">
        <f t="shared" si="1"/>
        <v>61800</v>
      </c>
      <c r="L33" s="51">
        <v>0.2</v>
      </c>
      <c r="M33" s="30"/>
      <c r="N33" s="30"/>
      <c r="O33" s="30"/>
      <c r="P33" s="30">
        <f t="shared" si="6"/>
        <v>0</v>
      </c>
      <c r="Q33" s="30">
        <f t="shared" si="2"/>
        <v>0</v>
      </c>
      <c r="R33" s="30">
        <f t="shared" si="3"/>
        <v>0</v>
      </c>
    </row>
    <row r="34" spans="1:18" s="28" customFormat="1" ht="104.25" customHeight="1">
      <c r="A34" s="30">
        <v>33</v>
      </c>
      <c r="B34" s="31" t="s">
        <v>37</v>
      </c>
      <c r="C34" s="32" t="s">
        <v>10</v>
      </c>
      <c r="D34" s="33">
        <v>250</v>
      </c>
      <c r="E34" s="34"/>
      <c r="F34" s="34"/>
      <c r="G34" s="34">
        <f t="shared" si="4"/>
        <v>250</v>
      </c>
      <c r="H34" s="51">
        <v>90</v>
      </c>
      <c r="I34" s="51">
        <f t="shared" si="9"/>
        <v>108</v>
      </c>
      <c r="J34" s="51">
        <f t="shared" si="0"/>
        <v>22500</v>
      </c>
      <c r="K34" s="51">
        <f t="shared" si="1"/>
        <v>27000</v>
      </c>
      <c r="L34" s="51"/>
      <c r="M34" s="30"/>
      <c r="N34" s="30"/>
      <c r="O34" s="30"/>
      <c r="P34" s="30">
        <f t="shared" si="6"/>
        <v>0</v>
      </c>
      <c r="Q34" s="30">
        <f t="shared" si="2"/>
        <v>0</v>
      </c>
      <c r="R34" s="30">
        <f t="shared" si="3"/>
        <v>0</v>
      </c>
    </row>
    <row r="35" spans="1:18" ht="104.25" customHeight="1">
      <c r="A35" s="30">
        <v>34</v>
      </c>
      <c r="B35" s="31" t="s">
        <v>81</v>
      </c>
      <c r="C35" s="32" t="s">
        <v>98</v>
      </c>
      <c r="D35" s="33">
        <v>3</v>
      </c>
      <c r="E35" s="34"/>
      <c r="F35" s="34"/>
      <c r="G35" s="34">
        <f t="shared" si="4"/>
        <v>3</v>
      </c>
      <c r="H35" s="51">
        <v>42000</v>
      </c>
      <c r="I35" s="51">
        <f t="shared" si="9"/>
        <v>50400</v>
      </c>
      <c r="J35" s="51">
        <f t="shared" si="0"/>
        <v>126000</v>
      </c>
      <c r="K35" s="51">
        <f t="shared" si="1"/>
        <v>151200</v>
      </c>
      <c r="L35" s="51"/>
      <c r="M35" s="30"/>
      <c r="N35" s="30"/>
      <c r="O35" s="30"/>
      <c r="P35" s="30">
        <f t="shared" si="6"/>
        <v>0</v>
      </c>
      <c r="Q35" s="30">
        <f t="shared" si="2"/>
        <v>0</v>
      </c>
      <c r="R35" s="30">
        <f t="shared" si="3"/>
        <v>0</v>
      </c>
    </row>
    <row r="36" spans="1:18" ht="103.5" customHeight="1">
      <c r="A36" s="30">
        <v>35</v>
      </c>
      <c r="B36" s="31" t="s">
        <v>38</v>
      </c>
      <c r="C36" s="32" t="s">
        <v>10</v>
      </c>
      <c r="D36" s="33">
        <v>250</v>
      </c>
      <c r="E36" s="34"/>
      <c r="F36" s="34"/>
      <c r="G36" s="34">
        <f t="shared" si="4"/>
        <v>250</v>
      </c>
      <c r="H36" s="51">
        <v>8</v>
      </c>
      <c r="I36" s="51">
        <f t="shared" si="9"/>
        <v>9.6</v>
      </c>
      <c r="J36" s="51">
        <f t="shared" si="0"/>
        <v>2000</v>
      </c>
      <c r="K36" s="51">
        <f t="shared" si="1"/>
        <v>2400</v>
      </c>
      <c r="L36" s="51">
        <v>0.2</v>
      </c>
      <c r="M36" s="30"/>
      <c r="N36" s="30"/>
      <c r="O36" s="30"/>
      <c r="P36" s="30">
        <f t="shared" si="6"/>
        <v>0</v>
      </c>
      <c r="Q36" s="30">
        <f t="shared" si="2"/>
        <v>0</v>
      </c>
      <c r="R36" s="30">
        <f t="shared" si="3"/>
        <v>0</v>
      </c>
    </row>
    <row r="37" spans="1:18" ht="102" customHeight="1">
      <c r="A37" s="30">
        <v>36</v>
      </c>
      <c r="B37" s="31" t="s">
        <v>39</v>
      </c>
      <c r="C37" s="32" t="s">
        <v>10</v>
      </c>
      <c r="D37" s="33">
        <v>250</v>
      </c>
      <c r="E37" s="34"/>
      <c r="F37" s="34"/>
      <c r="G37" s="34">
        <f t="shared" si="4"/>
        <v>250</v>
      </c>
      <c r="H37" s="51">
        <v>10</v>
      </c>
      <c r="I37" s="51">
        <f t="shared" si="9"/>
        <v>12</v>
      </c>
      <c r="J37" s="51">
        <f t="shared" si="0"/>
        <v>2500</v>
      </c>
      <c r="K37" s="51">
        <f t="shared" si="1"/>
        <v>3000</v>
      </c>
      <c r="L37" s="51">
        <v>0.2</v>
      </c>
      <c r="M37" s="30"/>
      <c r="N37" s="30"/>
      <c r="O37" s="30"/>
      <c r="P37" s="30">
        <f t="shared" si="6"/>
        <v>0</v>
      </c>
      <c r="Q37" s="30">
        <f t="shared" si="2"/>
        <v>0</v>
      </c>
      <c r="R37" s="30">
        <f t="shared" si="3"/>
        <v>0</v>
      </c>
    </row>
    <row r="38" spans="1:18" ht="98.25" customHeight="1">
      <c r="A38" s="30">
        <v>37</v>
      </c>
      <c r="B38" s="31" t="s">
        <v>40</v>
      </c>
      <c r="C38" s="32" t="s">
        <v>10</v>
      </c>
      <c r="D38" s="33">
        <v>250</v>
      </c>
      <c r="E38" s="34"/>
      <c r="F38" s="34"/>
      <c r="G38" s="34">
        <f t="shared" si="4"/>
        <v>250</v>
      </c>
      <c r="H38" s="51">
        <v>11</v>
      </c>
      <c r="I38" s="51">
        <f t="shared" si="9"/>
        <v>13.2</v>
      </c>
      <c r="J38" s="51">
        <f t="shared" si="0"/>
        <v>2750</v>
      </c>
      <c r="K38" s="51">
        <f t="shared" si="1"/>
        <v>3300</v>
      </c>
      <c r="L38" s="51">
        <v>0.2</v>
      </c>
      <c r="M38" s="30"/>
      <c r="N38" s="30"/>
      <c r="O38" s="30"/>
      <c r="P38" s="30">
        <f t="shared" si="6"/>
        <v>0</v>
      </c>
      <c r="Q38" s="30">
        <f t="shared" si="2"/>
        <v>0</v>
      </c>
      <c r="R38" s="30">
        <f t="shared" si="3"/>
        <v>0</v>
      </c>
    </row>
    <row r="39" spans="1:18" ht="123" customHeight="1">
      <c r="A39" s="30">
        <v>38</v>
      </c>
      <c r="B39" s="31" t="s">
        <v>41</v>
      </c>
      <c r="C39" s="32" t="s">
        <v>10</v>
      </c>
      <c r="D39" s="33">
        <v>500</v>
      </c>
      <c r="E39" s="34"/>
      <c r="F39" s="34"/>
      <c r="G39" s="34">
        <f t="shared" si="4"/>
        <v>500</v>
      </c>
      <c r="H39" s="51">
        <v>14</v>
      </c>
      <c r="I39" s="51">
        <f t="shared" si="9"/>
        <v>16.8</v>
      </c>
      <c r="J39" s="51">
        <f t="shared" si="0"/>
        <v>7000</v>
      </c>
      <c r="K39" s="51">
        <f t="shared" si="1"/>
        <v>8400</v>
      </c>
      <c r="L39" s="51">
        <v>0.2</v>
      </c>
      <c r="M39" s="30"/>
      <c r="N39" s="30"/>
      <c r="O39" s="30"/>
      <c r="P39" s="30">
        <f t="shared" si="6"/>
        <v>0</v>
      </c>
      <c r="Q39" s="30">
        <f t="shared" si="2"/>
        <v>0</v>
      </c>
      <c r="R39" s="30">
        <f t="shared" si="3"/>
        <v>0</v>
      </c>
    </row>
    <row r="40" spans="1:18" ht="49.5" customHeight="1">
      <c r="A40" s="47">
        <v>39</v>
      </c>
      <c r="B40" s="57" t="s">
        <v>110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7"/>
      <c r="N40" s="47"/>
      <c r="O40" s="47"/>
      <c r="P40" s="47"/>
      <c r="Q40" s="47"/>
      <c r="R40" s="47"/>
    </row>
    <row r="41" spans="1:18" ht="82.5" customHeight="1">
      <c r="A41" s="30">
        <v>39.1</v>
      </c>
      <c r="B41" s="31" t="s">
        <v>42</v>
      </c>
      <c r="C41" s="32" t="s">
        <v>10</v>
      </c>
      <c r="D41" s="33">
        <v>30000</v>
      </c>
      <c r="E41" s="34">
        <v>12000</v>
      </c>
      <c r="F41" s="34">
        <v>6950</v>
      </c>
      <c r="G41" s="34">
        <f t="shared" si="4"/>
        <v>48950</v>
      </c>
      <c r="H41" s="51">
        <v>23.94</v>
      </c>
      <c r="I41" s="51">
        <f aca="true" t="shared" si="10" ref="I41:I48">H41*1.2</f>
        <v>28.728</v>
      </c>
      <c r="J41" s="51">
        <f aca="true" t="shared" si="11" ref="J41:J58">G41*H41</f>
        <v>1171863</v>
      </c>
      <c r="K41" s="51">
        <f aca="true" t="shared" si="12" ref="K41:K58">G41*I41</f>
        <v>1406235.6</v>
      </c>
      <c r="L41" s="51">
        <v>0.2</v>
      </c>
      <c r="M41" s="30"/>
      <c r="N41" s="30"/>
      <c r="O41" s="30"/>
      <c r="P41" s="30">
        <f t="shared" si="6"/>
        <v>0</v>
      </c>
      <c r="Q41" s="30">
        <f aca="true" t="shared" si="13" ref="Q41:Q58">N41*G41</f>
        <v>0</v>
      </c>
      <c r="R41" s="30">
        <f aca="true" t="shared" si="14" ref="R41:R58">P41*G41</f>
        <v>0</v>
      </c>
    </row>
    <row r="42" spans="1:18" ht="77.25" customHeight="1">
      <c r="A42" s="30">
        <v>39.2</v>
      </c>
      <c r="B42" s="31" t="s">
        <v>43</v>
      </c>
      <c r="C42" s="32" t="s">
        <v>10</v>
      </c>
      <c r="D42" s="33">
        <v>115000</v>
      </c>
      <c r="E42" s="34"/>
      <c r="F42" s="34">
        <v>1900</v>
      </c>
      <c r="G42" s="34">
        <f t="shared" si="4"/>
        <v>116900</v>
      </c>
      <c r="H42" s="51">
        <v>21.05</v>
      </c>
      <c r="I42" s="51">
        <f t="shared" si="10"/>
        <v>25.26</v>
      </c>
      <c r="J42" s="51">
        <f t="shared" si="11"/>
        <v>2460745</v>
      </c>
      <c r="K42" s="51">
        <f t="shared" si="12"/>
        <v>2952894</v>
      </c>
      <c r="L42" s="51">
        <v>0.2</v>
      </c>
      <c r="M42" s="30"/>
      <c r="N42" s="30"/>
      <c r="O42" s="30"/>
      <c r="P42" s="30">
        <f t="shared" si="6"/>
        <v>0</v>
      </c>
      <c r="Q42" s="30">
        <f t="shared" si="13"/>
        <v>0</v>
      </c>
      <c r="R42" s="30">
        <f t="shared" si="14"/>
        <v>0</v>
      </c>
    </row>
    <row r="43" spans="1:18" ht="77.25" customHeight="1">
      <c r="A43" s="30">
        <v>39.3</v>
      </c>
      <c r="B43" s="31" t="s">
        <v>109</v>
      </c>
      <c r="C43" s="32" t="s">
        <v>10</v>
      </c>
      <c r="D43" s="33"/>
      <c r="E43" s="34"/>
      <c r="F43" s="34">
        <v>1900</v>
      </c>
      <c r="G43" s="34">
        <f t="shared" si="4"/>
        <v>1900</v>
      </c>
      <c r="H43" s="51">
        <v>13.69</v>
      </c>
      <c r="I43" s="51">
        <f t="shared" si="10"/>
        <v>16.427999999999997</v>
      </c>
      <c r="J43" s="51">
        <f t="shared" si="11"/>
        <v>26011</v>
      </c>
      <c r="K43" s="51">
        <f t="shared" si="12"/>
        <v>31213.199999999993</v>
      </c>
      <c r="L43" s="51"/>
      <c r="M43" s="30"/>
      <c r="N43" s="30"/>
      <c r="O43" s="30"/>
      <c r="P43" s="30">
        <f t="shared" si="6"/>
        <v>0</v>
      </c>
      <c r="Q43" s="30">
        <f t="shared" si="13"/>
        <v>0</v>
      </c>
      <c r="R43" s="30">
        <f t="shared" si="14"/>
        <v>0</v>
      </c>
    </row>
    <row r="44" spans="1:18" ht="77.25" customHeight="1">
      <c r="A44" s="30">
        <v>39.4</v>
      </c>
      <c r="B44" s="31" t="s">
        <v>108</v>
      </c>
      <c r="C44" s="32" t="s">
        <v>10</v>
      </c>
      <c r="D44" s="33"/>
      <c r="E44" s="34">
        <v>50000</v>
      </c>
      <c r="F44" s="34"/>
      <c r="G44" s="34">
        <f t="shared" si="4"/>
        <v>50000</v>
      </c>
      <c r="H44" s="51">
        <v>14.2</v>
      </c>
      <c r="I44" s="51">
        <f t="shared" si="10"/>
        <v>17.04</v>
      </c>
      <c r="J44" s="51">
        <f t="shared" si="11"/>
        <v>710000</v>
      </c>
      <c r="K44" s="51">
        <f t="shared" si="12"/>
        <v>852000</v>
      </c>
      <c r="L44" s="51"/>
      <c r="M44" s="30"/>
      <c r="N44" s="30"/>
      <c r="O44" s="30"/>
      <c r="P44" s="30">
        <f t="shared" si="6"/>
        <v>0</v>
      </c>
      <c r="Q44" s="30">
        <f t="shared" si="13"/>
        <v>0</v>
      </c>
      <c r="R44" s="30">
        <f t="shared" si="14"/>
        <v>0</v>
      </c>
    </row>
    <row r="45" spans="1:18" ht="80.25" customHeight="1">
      <c r="A45" s="30">
        <v>39.5</v>
      </c>
      <c r="B45" s="31" t="s">
        <v>102</v>
      </c>
      <c r="C45" s="32" t="s">
        <v>10</v>
      </c>
      <c r="D45" s="33">
        <v>115000</v>
      </c>
      <c r="E45" s="34">
        <v>50000</v>
      </c>
      <c r="F45" s="34"/>
      <c r="G45" s="34">
        <f t="shared" si="4"/>
        <v>165000</v>
      </c>
      <c r="H45" s="51">
        <v>15.04</v>
      </c>
      <c r="I45" s="51">
        <f t="shared" si="10"/>
        <v>18.048</v>
      </c>
      <c r="J45" s="51">
        <f t="shared" si="11"/>
        <v>2481600</v>
      </c>
      <c r="K45" s="51">
        <f t="shared" si="12"/>
        <v>2977919.9999999995</v>
      </c>
      <c r="L45" s="51">
        <v>0.2</v>
      </c>
      <c r="M45" s="30"/>
      <c r="N45" s="30"/>
      <c r="O45" s="30"/>
      <c r="P45" s="30">
        <f t="shared" si="6"/>
        <v>0</v>
      </c>
      <c r="Q45" s="30">
        <f t="shared" si="13"/>
        <v>0</v>
      </c>
      <c r="R45" s="30">
        <f t="shared" si="14"/>
        <v>0</v>
      </c>
    </row>
    <row r="46" spans="1:18" s="28" customFormat="1" ht="87.75" customHeight="1">
      <c r="A46" s="30">
        <v>39.6</v>
      </c>
      <c r="B46" s="31" t="s">
        <v>44</v>
      </c>
      <c r="C46" s="32" t="s">
        <v>10</v>
      </c>
      <c r="D46" s="33">
        <v>8000</v>
      </c>
      <c r="E46" s="34">
        <v>1000</v>
      </c>
      <c r="F46" s="34"/>
      <c r="G46" s="34">
        <f t="shared" si="4"/>
        <v>9000</v>
      </c>
      <c r="H46" s="51">
        <v>20.02</v>
      </c>
      <c r="I46" s="51">
        <f t="shared" si="10"/>
        <v>24.023999999999997</v>
      </c>
      <c r="J46" s="51">
        <f t="shared" si="11"/>
        <v>180180</v>
      </c>
      <c r="K46" s="51">
        <f t="shared" si="12"/>
        <v>216215.99999999997</v>
      </c>
      <c r="L46" s="51">
        <v>0.2</v>
      </c>
      <c r="M46" s="30"/>
      <c r="N46" s="30"/>
      <c r="O46" s="30"/>
      <c r="P46" s="30">
        <f t="shared" si="6"/>
        <v>0</v>
      </c>
      <c r="Q46" s="30">
        <f t="shared" si="13"/>
        <v>0</v>
      </c>
      <c r="R46" s="30">
        <f t="shared" si="14"/>
        <v>0</v>
      </c>
    </row>
    <row r="47" spans="1:18" ht="80.25" customHeight="1">
      <c r="A47" s="30">
        <v>39.7</v>
      </c>
      <c r="B47" s="31" t="s">
        <v>82</v>
      </c>
      <c r="C47" s="32" t="s">
        <v>10</v>
      </c>
      <c r="D47" s="33">
        <v>7500</v>
      </c>
      <c r="E47" s="34"/>
      <c r="F47" s="34"/>
      <c r="G47" s="34">
        <f t="shared" si="4"/>
        <v>7500</v>
      </c>
      <c r="H47" s="51">
        <v>31.14</v>
      </c>
      <c r="I47" s="51">
        <f t="shared" si="10"/>
        <v>37.368</v>
      </c>
      <c r="J47" s="51">
        <f t="shared" si="11"/>
        <v>233550</v>
      </c>
      <c r="K47" s="51">
        <f t="shared" si="12"/>
        <v>280260</v>
      </c>
      <c r="L47" s="51">
        <v>0.2</v>
      </c>
      <c r="M47" s="30"/>
      <c r="N47" s="30"/>
      <c r="O47" s="30"/>
      <c r="P47" s="30">
        <f t="shared" si="6"/>
        <v>0</v>
      </c>
      <c r="Q47" s="30">
        <f t="shared" si="13"/>
        <v>0</v>
      </c>
      <c r="R47" s="30">
        <f t="shared" si="14"/>
        <v>0</v>
      </c>
    </row>
    <row r="48" spans="1:18" ht="82.5" customHeight="1">
      <c r="A48" s="30">
        <v>39.8</v>
      </c>
      <c r="B48" s="31" t="s">
        <v>45</v>
      </c>
      <c r="C48" s="32" t="s">
        <v>10</v>
      </c>
      <c r="D48" s="33">
        <v>1000</v>
      </c>
      <c r="E48" s="34"/>
      <c r="F48" s="34"/>
      <c r="G48" s="34">
        <f t="shared" si="4"/>
        <v>1000</v>
      </c>
      <c r="H48" s="51">
        <v>31.14</v>
      </c>
      <c r="I48" s="51">
        <f t="shared" si="10"/>
        <v>37.368</v>
      </c>
      <c r="J48" s="51">
        <f t="shared" si="11"/>
        <v>31140</v>
      </c>
      <c r="K48" s="51">
        <f t="shared" si="12"/>
        <v>37368</v>
      </c>
      <c r="L48" s="51">
        <v>0.2</v>
      </c>
      <c r="M48" s="30"/>
      <c r="N48" s="30"/>
      <c r="O48" s="30"/>
      <c r="P48" s="30">
        <f t="shared" si="6"/>
        <v>0</v>
      </c>
      <c r="Q48" s="30">
        <f t="shared" si="13"/>
        <v>0</v>
      </c>
      <c r="R48" s="30">
        <f t="shared" si="14"/>
        <v>0</v>
      </c>
    </row>
    <row r="49" spans="1:18" ht="98.25" customHeight="1">
      <c r="A49" s="30">
        <v>39.9</v>
      </c>
      <c r="B49" s="31" t="s">
        <v>46</v>
      </c>
      <c r="C49" s="32" t="s">
        <v>10</v>
      </c>
      <c r="D49" s="33">
        <v>1000</v>
      </c>
      <c r="E49" s="34"/>
      <c r="F49" s="34"/>
      <c r="G49" s="34">
        <f t="shared" si="4"/>
        <v>1000</v>
      </c>
      <c r="H49" s="51">
        <v>14.8</v>
      </c>
      <c r="I49" s="51">
        <f>H49*1.1</f>
        <v>16.28</v>
      </c>
      <c r="J49" s="51">
        <f t="shared" si="11"/>
        <v>14800</v>
      </c>
      <c r="K49" s="51">
        <f t="shared" si="12"/>
        <v>16280.000000000002</v>
      </c>
      <c r="L49" s="51">
        <v>0.1</v>
      </c>
      <c r="M49" s="30"/>
      <c r="N49" s="30"/>
      <c r="O49" s="30"/>
      <c r="P49" s="30">
        <f t="shared" si="6"/>
        <v>0</v>
      </c>
      <c r="Q49" s="30">
        <f t="shared" si="13"/>
        <v>0</v>
      </c>
      <c r="R49" s="30">
        <f t="shared" si="14"/>
        <v>0</v>
      </c>
    </row>
    <row r="50" spans="1:18" ht="90.75" customHeight="1">
      <c r="A50" s="35">
        <v>39.1</v>
      </c>
      <c r="B50" s="31" t="s">
        <v>47</v>
      </c>
      <c r="C50" s="32" t="s">
        <v>10</v>
      </c>
      <c r="D50" s="33">
        <v>100000</v>
      </c>
      <c r="E50" s="34">
        <v>50000</v>
      </c>
      <c r="F50" s="34"/>
      <c r="G50" s="34">
        <f t="shared" si="4"/>
        <v>150000</v>
      </c>
      <c r="H50" s="51">
        <v>11.06</v>
      </c>
      <c r="I50" s="51">
        <f>H50*1.1</f>
        <v>12.166000000000002</v>
      </c>
      <c r="J50" s="51">
        <f t="shared" si="11"/>
        <v>1659000</v>
      </c>
      <c r="K50" s="51">
        <f t="shared" si="12"/>
        <v>1824900.0000000002</v>
      </c>
      <c r="L50" s="51">
        <v>0.1</v>
      </c>
      <c r="M50" s="30"/>
      <c r="N50" s="30"/>
      <c r="O50" s="30"/>
      <c r="P50" s="30">
        <f t="shared" si="6"/>
        <v>0</v>
      </c>
      <c r="Q50" s="30">
        <f t="shared" si="13"/>
        <v>0</v>
      </c>
      <c r="R50" s="30">
        <f t="shared" si="14"/>
        <v>0</v>
      </c>
    </row>
    <row r="51" spans="1:18" ht="84" customHeight="1">
      <c r="A51" s="30">
        <v>39.11</v>
      </c>
      <c r="B51" s="31" t="s">
        <v>48</v>
      </c>
      <c r="C51" s="32" t="s">
        <v>10</v>
      </c>
      <c r="D51" s="33">
        <v>50000</v>
      </c>
      <c r="E51" s="34"/>
      <c r="F51" s="34"/>
      <c r="G51" s="34">
        <f t="shared" si="4"/>
        <v>50000</v>
      </c>
      <c r="H51" s="51">
        <v>11.06</v>
      </c>
      <c r="I51" s="51">
        <f>H51*1.1</f>
        <v>12.166000000000002</v>
      </c>
      <c r="J51" s="51">
        <f t="shared" si="11"/>
        <v>553000</v>
      </c>
      <c r="K51" s="51">
        <f t="shared" si="12"/>
        <v>608300.0000000001</v>
      </c>
      <c r="L51" s="51">
        <v>0.1</v>
      </c>
      <c r="M51" s="30"/>
      <c r="N51" s="30"/>
      <c r="O51" s="30"/>
      <c r="P51" s="30">
        <f t="shared" si="6"/>
        <v>0</v>
      </c>
      <c r="Q51" s="30">
        <f t="shared" si="13"/>
        <v>0</v>
      </c>
      <c r="R51" s="30">
        <f t="shared" si="14"/>
        <v>0</v>
      </c>
    </row>
    <row r="52" spans="1:18" ht="119.25" customHeight="1">
      <c r="A52" s="30">
        <v>39.12</v>
      </c>
      <c r="B52" s="31" t="s">
        <v>83</v>
      </c>
      <c r="C52" s="32" t="s">
        <v>10</v>
      </c>
      <c r="D52" s="33">
        <v>20000</v>
      </c>
      <c r="E52" s="34">
        <v>1500</v>
      </c>
      <c r="F52" s="34"/>
      <c r="G52" s="34">
        <f t="shared" si="4"/>
        <v>21500</v>
      </c>
      <c r="H52" s="51">
        <v>28.49</v>
      </c>
      <c r="I52" s="51">
        <f>H52*1.1</f>
        <v>31.339000000000002</v>
      </c>
      <c r="J52" s="51">
        <f t="shared" si="11"/>
        <v>612535</v>
      </c>
      <c r="K52" s="51">
        <f t="shared" si="12"/>
        <v>673788.5</v>
      </c>
      <c r="L52" s="51">
        <v>0.1</v>
      </c>
      <c r="M52" s="30"/>
      <c r="N52" s="30"/>
      <c r="O52" s="30"/>
      <c r="P52" s="30">
        <f t="shared" si="6"/>
        <v>0</v>
      </c>
      <c r="Q52" s="30">
        <f t="shared" si="13"/>
        <v>0</v>
      </c>
      <c r="R52" s="30">
        <f t="shared" si="14"/>
        <v>0</v>
      </c>
    </row>
    <row r="53" spans="1:18" ht="117" customHeight="1">
      <c r="A53" s="30">
        <v>39.13</v>
      </c>
      <c r="B53" s="31" t="s">
        <v>84</v>
      </c>
      <c r="C53" s="32" t="s">
        <v>10</v>
      </c>
      <c r="D53" s="33">
        <v>17500</v>
      </c>
      <c r="E53" s="34">
        <v>1400</v>
      </c>
      <c r="F53" s="34"/>
      <c r="G53" s="34">
        <f t="shared" si="4"/>
        <v>18900</v>
      </c>
      <c r="H53" s="51">
        <v>28.49</v>
      </c>
      <c r="I53" s="51">
        <f>H53*1.1</f>
        <v>31.339000000000002</v>
      </c>
      <c r="J53" s="51">
        <f t="shared" si="11"/>
        <v>538461</v>
      </c>
      <c r="K53" s="51">
        <f t="shared" si="12"/>
        <v>592307.1000000001</v>
      </c>
      <c r="L53" s="51">
        <v>0.1</v>
      </c>
      <c r="M53" s="30"/>
      <c r="N53" s="30"/>
      <c r="O53" s="30"/>
      <c r="P53" s="30">
        <f t="shared" si="6"/>
        <v>0</v>
      </c>
      <c r="Q53" s="30">
        <f t="shared" si="13"/>
        <v>0</v>
      </c>
      <c r="R53" s="30">
        <f t="shared" si="14"/>
        <v>0</v>
      </c>
    </row>
    <row r="54" spans="1:18" ht="94.5" customHeight="1">
      <c r="A54" s="30">
        <v>39.14</v>
      </c>
      <c r="B54" s="31" t="s">
        <v>85</v>
      </c>
      <c r="C54" s="32" t="s">
        <v>10</v>
      </c>
      <c r="D54" s="33">
        <v>1250</v>
      </c>
      <c r="E54" s="34"/>
      <c r="F54" s="34"/>
      <c r="G54" s="34">
        <f t="shared" si="4"/>
        <v>1250</v>
      </c>
      <c r="H54" s="51">
        <v>16.68</v>
      </c>
      <c r="I54" s="51">
        <f>H54*1.2</f>
        <v>20.016</v>
      </c>
      <c r="J54" s="51">
        <f t="shared" si="11"/>
        <v>20850</v>
      </c>
      <c r="K54" s="51">
        <f t="shared" si="12"/>
        <v>25019.999999999996</v>
      </c>
      <c r="L54" s="51">
        <v>0.2</v>
      </c>
      <c r="M54" s="30"/>
      <c r="N54" s="30"/>
      <c r="O54" s="30"/>
      <c r="P54" s="30">
        <f t="shared" si="6"/>
        <v>0</v>
      </c>
      <c r="Q54" s="30">
        <f t="shared" si="13"/>
        <v>0</v>
      </c>
      <c r="R54" s="30">
        <f t="shared" si="14"/>
        <v>0</v>
      </c>
    </row>
    <row r="55" spans="1:18" ht="78" customHeight="1">
      <c r="A55" s="30">
        <v>39.15</v>
      </c>
      <c r="B55" s="36" t="s">
        <v>49</v>
      </c>
      <c r="C55" s="32" t="s">
        <v>10</v>
      </c>
      <c r="D55" s="33">
        <v>50</v>
      </c>
      <c r="E55" s="34"/>
      <c r="F55" s="34"/>
      <c r="G55" s="34">
        <f t="shared" si="4"/>
        <v>50</v>
      </c>
      <c r="H55" s="51">
        <v>390</v>
      </c>
      <c r="I55" s="51">
        <f>H55*1.2</f>
        <v>468</v>
      </c>
      <c r="J55" s="51">
        <f t="shared" si="11"/>
        <v>19500</v>
      </c>
      <c r="K55" s="51">
        <f t="shared" si="12"/>
        <v>23400</v>
      </c>
      <c r="L55" s="51">
        <v>0.2</v>
      </c>
      <c r="M55" s="30"/>
      <c r="N55" s="30"/>
      <c r="O55" s="30"/>
      <c r="P55" s="30">
        <f t="shared" si="6"/>
        <v>0</v>
      </c>
      <c r="Q55" s="30">
        <f t="shared" si="13"/>
        <v>0</v>
      </c>
      <c r="R55" s="30">
        <f t="shared" si="14"/>
        <v>0</v>
      </c>
    </row>
    <row r="56" spans="1:18" ht="82.5" customHeight="1">
      <c r="A56" s="30">
        <v>39.16</v>
      </c>
      <c r="B56" s="31" t="s">
        <v>86</v>
      </c>
      <c r="C56" s="32" t="s">
        <v>10</v>
      </c>
      <c r="D56" s="33">
        <v>500</v>
      </c>
      <c r="E56" s="34"/>
      <c r="F56" s="34"/>
      <c r="G56" s="34">
        <f t="shared" si="4"/>
        <v>500</v>
      </c>
      <c r="H56" s="51">
        <v>358.5</v>
      </c>
      <c r="I56" s="51">
        <f>H56*1.2</f>
        <v>430.2</v>
      </c>
      <c r="J56" s="51">
        <f t="shared" si="11"/>
        <v>179250</v>
      </c>
      <c r="K56" s="51">
        <f t="shared" si="12"/>
        <v>215100</v>
      </c>
      <c r="L56" s="51">
        <v>0.2</v>
      </c>
      <c r="M56" s="30"/>
      <c r="N56" s="30"/>
      <c r="O56" s="30"/>
      <c r="P56" s="30">
        <f t="shared" si="6"/>
        <v>0</v>
      </c>
      <c r="Q56" s="30">
        <f t="shared" si="13"/>
        <v>0</v>
      </c>
      <c r="R56" s="30">
        <f t="shared" si="14"/>
        <v>0</v>
      </c>
    </row>
    <row r="57" spans="1:18" ht="93.75" customHeight="1">
      <c r="A57" s="30">
        <v>39.17</v>
      </c>
      <c r="B57" s="31" t="s">
        <v>87</v>
      </c>
      <c r="C57" s="32" t="s">
        <v>10</v>
      </c>
      <c r="D57" s="33">
        <v>500</v>
      </c>
      <c r="E57" s="34"/>
      <c r="F57" s="34"/>
      <c r="G57" s="34">
        <f t="shared" si="4"/>
        <v>500</v>
      </c>
      <c r="H57" s="51">
        <v>358.5</v>
      </c>
      <c r="I57" s="51">
        <f>H57*1.2</f>
        <v>430.2</v>
      </c>
      <c r="J57" s="51">
        <f t="shared" si="11"/>
        <v>179250</v>
      </c>
      <c r="K57" s="51">
        <f t="shared" si="12"/>
        <v>215100</v>
      </c>
      <c r="L57" s="51">
        <v>0.2</v>
      </c>
      <c r="M57" s="30"/>
      <c r="N57" s="30"/>
      <c r="O57" s="30"/>
      <c r="P57" s="30">
        <f t="shared" si="6"/>
        <v>0</v>
      </c>
      <c r="Q57" s="30">
        <f t="shared" si="13"/>
        <v>0</v>
      </c>
      <c r="R57" s="30">
        <f t="shared" si="14"/>
        <v>0</v>
      </c>
    </row>
    <row r="58" spans="1:18" ht="103.5" customHeight="1">
      <c r="A58" s="30">
        <v>39.18</v>
      </c>
      <c r="B58" s="31" t="s">
        <v>50</v>
      </c>
      <c r="C58" s="32" t="s">
        <v>10</v>
      </c>
      <c r="D58" s="33">
        <v>1000</v>
      </c>
      <c r="E58" s="34">
        <v>500</v>
      </c>
      <c r="F58" s="34"/>
      <c r="G58" s="34">
        <f t="shared" si="4"/>
        <v>1500</v>
      </c>
      <c r="H58" s="51">
        <v>19.5</v>
      </c>
      <c r="I58" s="51">
        <f>H58*1.2</f>
        <v>23.4</v>
      </c>
      <c r="J58" s="51">
        <f t="shared" si="11"/>
        <v>29250</v>
      </c>
      <c r="K58" s="51">
        <f t="shared" si="12"/>
        <v>35100</v>
      </c>
      <c r="L58" s="51">
        <v>0.2</v>
      </c>
      <c r="M58" s="30"/>
      <c r="N58" s="30"/>
      <c r="O58" s="30"/>
      <c r="P58" s="30">
        <f t="shared" si="6"/>
        <v>0</v>
      </c>
      <c r="Q58" s="30">
        <f t="shared" si="13"/>
        <v>0</v>
      </c>
      <c r="R58" s="30">
        <f t="shared" si="14"/>
        <v>0</v>
      </c>
    </row>
    <row r="59" spans="1:18" s="28" customFormat="1" ht="61.5" customHeight="1">
      <c r="A59" s="30"/>
      <c r="B59" s="31"/>
      <c r="C59" s="32"/>
      <c r="D59" s="33"/>
      <c r="E59" s="34"/>
      <c r="F59" s="34"/>
      <c r="G59" s="34"/>
      <c r="H59" s="51"/>
      <c r="I59" s="51"/>
      <c r="J59" s="51"/>
      <c r="K59" s="51"/>
      <c r="L59" s="51"/>
      <c r="M59" s="30"/>
      <c r="N59" s="30"/>
      <c r="O59" s="30"/>
      <c r="P59" s="47" t="s">
        <v>123</v>
      </c>
      <c r="Q59" s="47">
        <f>SUM(Q41:Q58)</f>
        <v>0</v>
      </c>
      <c r="R59" s="47">
        <f>SUM(R41:R58)</f>
        <v>0</v>
      </c>
    </row>
    <row r="60" spans="1:18" ht="49.5" customHeight="1">
      <c r="A60" s="47">
        <v>40</v>
      </c>
      <c r="B60" s="57" t="s">
        <v>111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7"/>
      <c r="N60" s="47"/>
      <c r="O60" s="47"/>
      <c r="P60" s="47"/>
      <c r="Q60" s="47"/>
      <c r="R60" s="47"/>
    </row>
    <row r="61" spans="1:18" ht="64.5" customHeight="1">
      <c r="A61" s="30">
        <v>40.1</v>
      </c>
      <c r="B61" s="31" t="s">
        <v>51</v>
      </c>
      <c r="C61" s="32" t="s">
        <v>10</v>
      </c>
      <c r="D61" s="33">
        <v>25000</v>
      </c>
      <c r="E61" s="34"/>
      <c r="F61" s="34"/>
      <c r="G61" s="34">
        <f t="shared" si="4"/>
        <v>25000</v>
      </c>
      <c r="H61" s="51">
        <v>54</v>
      </c>
      <c r="I61" s="51">
        <f aca="true" t="shared" si="15" ref="I61:I69">H61*1.2</f>
        <v>64.8</v>
      </c>
      <c r="J61" s="51">
        <f>G61*H61</f>
        <v>1350000</v>
      </c>
      <c r="K61" s="51">
        <f>G61*I61</f>
        <v>1620000</v>
      </c>
      <c r="L61" s="51">
        <v>0.2</v>
      </c>
      <c r="M61" s="30"/>
      <c r="N61" s="30"/>
      <c r="O61" s="30"/>
      <c r="P61" s="30">
        <f t="shared" si="6"/>
        <v>0</v>
      </c>
      <c r="Q61" s="30">
        <f>N61*G61</f>
        <v>0</v>
      </c>
      <c r="R61" s="30">
        <f>P61*G61</f>
        <v>0</v>
      </c>
    </row>
    <row r="62" spans="1:18" ht="70.5" customHeight="1">
      <c r="A62" s="30">
        <v>40.2</v>
      </c>
      <c r="B62" s="31" t="s">
        <v>88</v>
      </c>
      <c r="C62" s="32" t="s">
        <v>10</v>
      </c>
      <c r="D62" s="33">
        <v>125</v>
      </c>
      <c r="E62" s="34"/>
      <c r="F62" s="34"/>
      <c r="G62" s="34">
        <f t="shared" si="4"/>
        <v>125</v>
      </c>
      <c r="H62" s="51">
        <v>5400</v>
      </c>
      <c r="I62" s="51">
        <f t="shared" si="15"/>
        <v>6480</v>
      </c>
      <c r="J62" s="51">
        <f>G62*H62</f>
        <v>675000</v>
      </c>
      <c r="K62" s="51">
        <f>G62*I62</f>
        <v>810000</v>
      </c>
      <c r="L62" s="51">
        <v>0.2</v>
      </c>
      <c r="M62" s="30"/>
      <c r="N62" s="30"/>
      <c r="O62" s="30"/>
      <c r="P62" s="30">
        <f t="shared" si="6"/>
        <v>0</v>
      </c>
      <c r="Q62" s="30">
        <f>N62*G62</f>
        <v>0</v>
      </c>
      <c r="R62" s="30">
        <f>P62*G62</f>
        <v>0</v>
      </c>
    </row>
    <row r="63" spans="1:18" ht="70.5" customHeight="1">
      <c r="A63" s="30">
        <v>40.3</v>
      </c>
      <c r="B63" s="31" t="s">
        <v>106</v>
      </c>
      <c r="C63" s="32" t="s">
        <v>10</v>
      </c>
      <c r="D63" s="33"/>
      <c r="E63" s="34">
        <v>45400</v>
      </c>
      <c r="F63" s="34"/>
      <c r="G63" s="34">
        <f t="shared" si="4"/>
        <v>45400</v>
      </c>
      <c r="H63" s="51">
        <v>20</v>
      </c>
      <c r="I63" s="51">
        <f t="shared" si="15"/>
        <v>24</v>
      </c>
      <c r="J63" s="51">
        <f>G63*H63</f>
        <v>908000</v>
      </c>
      <c r="K63" s="51">
        <f>G63*I63</f>
        <v>1089600</v>
      </c>
      <c r="L63" s="51"/>
      <c r="M63" s="30"/>
      <c r="N63" s="30"/>
      <c r="O63" s="30"/>
      <c r="P63" s="30">
        <f t="shared" si="6"/>
        <v>0</v>
      </c>
      <c r="Q63" s="30">
        <f>N63*G63</f>
        <v>0</v>
      </c>
      <c r="R63" s="30">
        <f>P63*G63</f>
        <v>0</v>
      </c>
    </row>
    <row r="64" spans="1:18" s="28" customFormat="1" ht="58.5" customHeight="1">
      <c r="A64" s="30"/>
      <c r="B64" s="31"/>
      <c r="C64" s="32"/>
      <c r="D64" s="33"/>
      <c r="E64" s="34"/>
      <c r="F64" s="34"/>
      <c r="G64" s="34"/>
      <c r="H64" s="51"/>
      <c r="I64" s="51"/>
      <c r="J64" s="51"/>
      <c r="K64" s="51"/>
      <c r="L64" s="51"/>
      <c r="M64" s="30"/>
      <c r="N64" s="30"/>
      <c r="O64" s="30"/>
      <c r="P64" s="47" t="s">
        <v>123</v>
      </c>
      <c r="Q64" s="47">
        <f>SUM(Q61:Q63)</f>
        <v>0</v>
      </c>
      <c r="R64" s="47">
        <f>SUM(R61:R63)</f>
        <v>0</v>
      </c>
    </row>
    <row r="65" spans="1:18" ht="65.25" customHeight="1">
      <c r="A65" s="30">
        <v>41</v>
      </c>
      <c r="B65" s="31" t="s">
        <v>52</v>
      </c>
      <c r="C65" s="32" t="s">
        <v>10</v>
      </c>
      <c r="D65" s="33">
        <v>500</v>
      </c>
      <c r="E65" s="34">
        <v>50</v>
      </c>
      <c r="F65" s="34"/>
      <c r="G65" s="34">
        <f t="shared" si="4"/>
        <v>550</v>
      </c>
      <c r="H65" s="51">
        <v>200</v>
      </c>
      <c r="I65" s="51">
        <f t="shared" si="15"/>
        <v>240</v>
      </c>
      <c r="J65" s="51">
        <f aca="true" t="shared" si="16" ref="J65:J76">G65*H65</f>
        <v>110000</v>
      </c>
      <c r="K65" s="51">
        <f aca="true" t="shared" si="17" ref="K65:K76">G65*I65</f>
        <v>132000</v>
      </c>
      <c r="L65" s="51">
        <v>0.2</v>
      </c>
      <c r="M65" s="30"/>
      <c r="N65" s="30"/>
      <c r="O65" s="30"/>
      <c r="P65" s="30">
        <f t="shared" si="6"/>
        <v>0</v>
      </c>
      <c r="Q65" s="30">
        <f aca="true" t="shared" si="18" ref="Q65:Q76">N65*G65</f>
        <v>0</v>
      </c>
      <c r="R65" s="30">
        <f aca="true" t="shared" si="19" ref="R65:R76">P65*G65</f>
        <v>0</v>
      </c>
    </row>
    <row r="66" spans="1:18" ht="65.25" customHeight="1">
      <c r="A66" s="30">
        <v>42</v>
      </c>
      <c r="B66" s="37" t="s">
        <v>107</v>
      </c>
      <c r="C66" s="32" t="s">
        <v>10</v>
      </c>
      <c r="D66" s="33"/>
      <c r="E66" s="34">
        <v>200</v>
      </c>
      <c r="F66" s="34"/>
      <c r="G66" s="34">
        <f t="shared" si="4"/>
        <v>200</v>
      </c>
      <c r="H66" s="51">
        <v>39.65</v>
      </c>
      <c r="I66" s="51">
        <f>H66*1.1</f>
        <v>43.615</v>
      </c>
      <c r="J66" s="51">
        <f t="shared" si="16"/>
        <v>7930</v>
      </c>
      <c r="K66" s="51">
        <f t="shared" si="17"/>
        <v>8723</v>
      </c>
      <c r="L66" s="51"/>
      <c r="M66" s="30"/>
      <c r="N66" s="30"/>
      <c r="O66" s="30"/>
      <c r="P66" s="30">
        <f t="shared" si="6"/>
        <v>0</v>
      </c>
      <c r="Q66" s="30">
        <f t="shared" si="18"/>
        <v>0</v>
      </c>
      <c r="R66" s="30">
        <f t="shared" si="19"/>
        <v>0</v>
      </c>
    </row>
    <row r="67" spans="1:18" s="27" customFormat="1" ht="57" customHeight="1">
      <c r="A67" s="30">
        <v>43</v>
      </c>
      <c r="B67" s="38" t="s">
        <v>53</v>
      </c>
      <c r="C67" s="39" t="s">
        <v>10</v>
      </c>
      <c r="D67" s="40">
        <v>600</v>
      </c>
      <c r="E67" s="34"/>
      <c r="F67" s="34"/>
      <c r="G67" s="34">
        <f t="shared" si="4"/>
        <v>600</v>
      </c>
      <c r="H67" s="52">
        <v>30</v>
      </c>
      <c r="I67" s="52">
        <f t="shared" si="15"/>
        <v>36</v>
      </c>
      <c r="J67" s="51">
        <f t="shared" si="16"/>
        <v>18000</v>
      </c>
      <c r="K67" s="51">
        <f t="shared" si="17"/>
        <v>21600</v>
      </c>
      <c r="L67" s="52">
        <v>0.2</v>
      </c>
      <c r="M67" s="41"/>
      <c r="N67" s="41"/>
      <c r="O67" s="41"/>
      <c r="P67" s="30">
        <f t="shared" si="6"/>
        <v>0</v>
      </c>
      <c r="Q67" s="30">
        <f t="shared" si="18"/>
        <v>0</v>
      </c>
      <c r="R67" s="30">
        <f t="shared" si="19"/>
        <v>0</v>
      </c>
    </row>
    <row r="68" spans="1:18" s="27" customFormat="1" ht="124.5" customHeight="1">
      <c r="A68" s="30">
        <v>44</v>
      </c>
      <c r="B68" s="38" t="s">
        <v>79</v>
      </c>
      <c r="C68" s="12" t="s">
        <v>10</v>
      </c>
      <c r="D68" s="40">
        <v>500</v>
      </c>
      <c r="E68" s="34"/>
      <c r="F68" s="34"/>
      <c r="G68" s="34">
        <f t="shared" si="4"/>
        <v>500</v>
      </c>
      <c r="H68" s="52">
        <v>46</v>
      </c>
      <c r="I68" s="52">
        <f t="shared" si="15"/>
        <v>55.199999999999996</v>
      </c>
      <c r="J68" s="51">
        <f t="shared" si="16"/>
        <v>23000</v>
      </c>
      <c r="K68" s="51">
        <f t="shared" si="17"/>
        <v>27599.999999999996</v>
      </c>
      <c r="L68" s="52">
        <v>0.2</v>
      </c>
      <c r="M68" s="41"/>
      <c r="N68" s="41"/>
      <c r="O68" s="41"/>
      <c r="P68" s="30">
        <f t="shared" si="6"/>
        <v>0</v>
      </c>
      <c r="Q68" s="30">
        <f t="shared" si="18"/>
        <v>0</v>
      </c>
      <c r="R68" s="30">
        <f t="shared" si="19"/>
        <v>0</v>
      </c>
    </row>
    <row r="69" spans="1:18" s="27" customFormat="1" ht="126" customHeight="1">
      <c r="A69" s="30">
        <v>45</v>
      </c>
      <c r="B69" s="38" t="s">
        <v>80</v>
      </c>
      <c r="C69" s="12" t="s">
        <v>10</v>
      </c>
      <c r="D69" s="40">
        <v>500</v>
      </c>
      <c r="E69" s="34"/>
      <c r="F69" s="34"/>
      <c r="G69" s="34">
        <f t="shared" si="4"/>
        <v>500</v>
      </c>
      <c r="H69" s="52">
        <v>79</v>
      </c>
      <c r="I69" s="52">
        <f t="shared" si="15"/>
        <v>94.8</v>
      </c>
      <c r="J69" s="51">
        <f t="shared" si="16"/>
        <v>39500</v>
      </c>
      <c r="K69" s="51">
        <f t="shared" si="17"/>
        <v>47400</v>
      </c>
      <c r="L69" s="52">
        <v>0.2</v>
      </c>
      <c r="M69" s="41"/>
      <c r="N69" s="41"/>
      <c r="O69" s="41"/>
      <c r="P69" s="30">
        <f aca="true" t="shared" si="20" ref="P69:P76">N69/100*O69+N69</f>
        <v>0</v>
      </c>
      <c r="Q69" s="30">
        <f t="shared" si="18"/>
        <v>0</v>
      </c>
      <c r="R69" s="30">
        <f t="shared" si="19"/>
        <v>0</v>
      </c>
    </row>
    <row r="70" spans="1:18" s="27" customFormat="1" ht="49.5" customHeight="1">
      <c r="A70" s="30">
        <v>46</v>
      </c>
      <c r="B70" s="38" t="s">
        <v>57</v>
      </c>
      <c r="C70" s="12" t="s">
        <v>10</v>
      </c>
      <c r="D70" s="40">
        <v>5000</v>
      </c>
      <c r="E70" s="34"/>
      <c r="F70" s="34"/>
      <c r="G70" s="34">
        <f t="shared" si="4"/>
        <v>5000</v>
      </c>
      <c r="H70" s="52">
        <v>19</v>
      </c>
      <c r="I70" s="52">
        <f>H70*1.1</f>
        <v>20.900000000000002</v>
      </c>
      <c r="J70" s="51">
        <f t="shared" si="16"/>
        <v>95000</v>
      </c>
      <c r="K70" s="51">
        <f t="shared" si="17"/>
        <v>104500.00000000001</v>
      </c>
      <c r="L70" s="52">
        <v>0.1</v>
      </c>
      <c r="M70" s="41"/>
      <c r="N70" s="41"/>
      <c r="O70" s="41"/>
      <c r="P70" s="30">
        <f t="shared" si="20"/>
        <v>0</v>
      </c>
      <c r="Q70" s="30">
        <f t="shared" si="18"/>
        <v>0</v>
      </c>
      <c r="R70" s="30">
        <f t="shared" si="19"/>
        <v>0</v>
      </c>
    </row>
    <row r="71" spans="1:18" s="27" customFormat="1" ht="102.75" customHeight="1">
      <c r="A71" s="30">
        <v>47</v>
      </c>
      <c r="B71" s="42" t="s">
        <v>78</v>
      </c>
      <c r="C71" s="43" t="s">
        <v>10</v>
      </c>
      <c r="D71" s="44">
        <v>1</v>
      </c>
      <c r="E71" s="34"/>
      <c r="F71" s="34"/>
      <c r="G71" s="34">
        <f t="shared" si="4"/>
        <v>1</v>
      </c>
      <c r="H71" s="51">
        <v>26300</v>
      </c>
      <c r="I71" s="51">
        <f>H71*1.2</f>
        <v>31560</v>
      </c>
      <c r="J71" s="51">
        <f t="shared" si="16"/>
        <v>26300</v>
      </c>
      <c r="K71" s="51">
        <f t="shared" si="17"/>
        <v>31560</v>
      </c>
      <c r="L71" s="52">
        <v>0.2</v>
      </c>
      <c r="M71" s="41"/>
      <c r="N71" s="41"/>
      <c r="O71" s="41"/>
      <c r="P71" s="30">
        <f t="shared" si="20"/>
        <v>0</v>
      </c>
      <c r="Q71" s="30">
        <f t="shared" si="18"/>
        <v>0</v>
      </c>
      <c r="R71" s="30">
        <f t="shared" si="19"/>
        <v>0</v>
      </c>
    </row>
    <row r="72" spans="1:18" s="27" customFormat="1" ht="78" customHeight="1">
      <c r="A72" s="30">
        <v>48</v>
      </c>
      <c r="B72" s="38" t="s">
        <v>124</v>
      </c>
      <c r="C72" s="43" t="s">
        <v>10</v>
      </c>
      <c r="D72" s="44"/>
      <c r="E72" s="34">
        <v>46</v>
      </c>
      <c r="F72" s="34"/>
      <c r="G72" s="34">
        <f t="shared" si="4"/>
        <v>46</v>
      </c>
      <c r="H72" s="51">
        <v>2890</v>
      </c>
      <c r="I72" s="51">
        <f>H72*1.1</f>
        <v>3179.0000000000005</v>
      </c>
      <c r="J72" s="51">
        <f t="shared" si="16"/>
        <v>132940</v>
      </c>
      <c r="K72" s="51">
        <f t="shared" si="17"/>
        <v>146234.00000000003</v>
      </c>
      <c r="L72" s="52"/>
      <c r="M72" s="41"/>
      <c r="N72" s="41"/>
      <c r="O72" s="41"/>
      <c r="P72" s="30">
        <f t="shared" si="20"/>
        <v>0</v>
      </c>
      <c r="Q72" s="30">
        <f t="shared" si="18"/>
        <v>0</v>
      </c>
      <c r="R72" s="30">
        <f t="shared" si="19"/>
        <v>0</v>
      </c>
    </row>
    <row r="73" spans="1:18" s="27" customFormat="1" ht="78" customHeight="1">
      <c r="A73" s="30">
        <v>49</v>
      </c>
      <c r="B73" s="42" t="s">
        <v>105</v>
      </c>
      <c r="C73" s="43" t="s">
        <v>10</v>
      </c>
      <c r="D73" s="44"/>
      <c r="E73" s="34">
        <v>40</v>
      </c>
      <c r="F73" s="34"/>
      <c r="G73" s="34">
        <f t="shared" si="4"/>
        <v>40</v>
      </c>
      <c r="H73" s="51">
        <v>150</v>
      </c>
      <c r="I73" s="51">
        <f>H73*1.1</f>
        <v>165</v>
      </c>
      <c r="J73" s="51">
        <f t="shared" si="16"/>
        <v>6000</v>
      </c>
      <c r="K73" s="51">
        <f t="shared" si="17"/>
        <v>6600</v>
      </c>
      <c r="L73" s="52"/>
      <c r="M73" s="41"/>
      <c r="N73" s="41"/>
      <c r="O73" s="41"/>
      <c r="P73" s="30">
        <f t="shared" si="20"/>
        <v>0</v>
      </c>
      <c r="Q73" s="30">
        <f t="shared" si="18"/>
        <v>0</v>
      </c>
      <c r="R73" s="30">
        <f t="shared" si="19"/>
        <v>0</v>
      </c>
    </row>
    <row r="74" spans="1:18" s="27" customFormat="1" ht="80.25" customHeight="1">
      <c r="A74" s="30">
        <v>50</v>
      </c>
      <c r="B74" s="42" t="s">
        <v>97</v>
      </c>
      <c r="C74" s="43" t="s">
        <v>10</v>
      </c>
      <c r="D74" s="44">
        <v>150</v>
      </c>
      <c r="E74" s="34"/>
      <c r="F74" s="34"/>
      <c r="G74" s="34">
        <f t="shared" si="4"/>
        <v>150</v>
      </c>
      <c r="H74" s="51">
        <v>150</v>
      </c>
      <c r="I74" s="51">
        <f>H74*1.2</f>
        <v>180</v>
      </c>
      <c r="J74" s="51">
        <f t="shared" si="16"/>
        <v>22500</v>
      </c>
      <c r="K74" s="51">
        <f t="shared" si="17"/>
        <v>27000</v>
      </c>
      <c r="L74" s="52">
        <v>0.2</v>
      </c>
      <c r="M74" s="41"/>
      <c r="N74" s="41"/>
      <c r="O74" s="41"/>
      <c r="P74" s="30">
        <f t="shared" si="20"/>
        <v>0</v>
      </c>
      <c r="Q74" s="30">
        <f t="shared" si="18"/>
        <v>0</v>
      </c>
      <c r="R74" s="30">
        <f t="shared" si="19"/>
        <v>0</v>
      </c>
    </row>
    <row r="75" spans="1:18" s="27" customFormat="1" ht="195" customHeight="1">
      <c r="A75" s="30">
        <v>51</v>
      </c>
      <c r="B75" s="45" t="s">
        <v>99</v>
      </c>
      <c r="C75" s="12" t="s">
        <v>10</v>
      </c>
      <c r="D75" s="40">
        <v>20</v>
      </c>
      <c r="E75" s="34"/>
      <c r="F75" s="34"/>
      <c r="G75" s="34">
        <f t="shared" si="4"/>
        <v>20</v>
      </c>
      <c r="H75" s="52">
        <v>2340</v>
      </c>
      <c r="I75" s="52">
        <f>H75*1.2</f>
        <v>2808</v>
      </c>
      <c r="J75" s="51">
        <f t="shared" si="16"/>
        <v>46800</v>
      </c>
      <c r="K75" s="51">
        <f t="shared" si="17"/>
        <v>56160</v>
      </c>
      <c r="L75" s="52">
        <v>0.2</v>
      </c>
      <c r="M75" s="41"/>
      <c r="N75" s="41"/>
      <c r="O75" s="41"/>
      <c r="P75" s="30">
        <f t="shared" si="20"/>
        <v>0</v>
      </c>
      <c r="Q75" s="30">
        <f t="shared" si="18"/>
        <v>0</v>
      </c>
      <c r="R75" s="30">
        <f t="shared" si="19"/>
        <v>0</v>
      </c>
    </row>
    <row r="76" spans="1:18" s="27" customFormat="1" ht="85.5" customHeight="1">
      <c r="A76" s="30">
        <v>52</v>
      </c>
      <c r="B76" s="45" t="s">
        <v>100</v>
      </c>
      <c r="C76" s="12" t="s">
        <v>10</v>
      </c>
      <c r="D76" s="40">
        <v>20</v>
      </c>
      <c r="E76" s="34"/>
      <c r="F76" s="34"/>
      <c r="G76" s="34">
        <f t="shared" si="4"/>
        <v>20</v>
      </c>
      <c r="H76" s="52">
        <v>1900</v>
      </c>
      <c r="I76" s="52">
        <f>H76*1.2</f>
        <v>2280</v>
      </c>
      <c r="J76" s="51">
        <f t="shared" si="16"/>
        <v>38000</v>
      </c>
      <c r="K76" s="51">
        <f t="shared" si="17"/>
        <v>45600</v>
      </c>
      <c r="L76" s="52">
        <v>0.2</v>
      </c>
      <c r="M76" s="41"/>
      <c r="N76" s="41"/>
      <c r="O76" s="41"/>
      <c r="P76" s="30">
        <f t="shared" si="20"/>
        <v>0</v>
      </c>
      <c r="Q76" s="30">
        <f t="shared" si="18"/>
        <v>0</v>
      </c>
      <c r="R76" s="30">
        <f t="shared" si="19"/>
        <v>0</v>
      </c>
    </row>
    <row r="77" spans="1:12" ht="39" customHeight="1">
      <c r="A77" s="62"/>
      <c r="B77" s="62"/>
      <c r="C77" s="62"/>
      <c r="D77" s="63"/>
      <c r="E77" s="63"/>
      <c r="F77" s="63"/>
      <c r="G77" s="63"/>
      <c r="H77" s="64" t="s">
        <v>112</v>
      </c>
      <c r="I77" s="65"/>
      <c r="J77" s="53">
        <f>SUM(J2:J76)</f>
        <v>19825103</v>
      </c>
      <c r="K77" s="53">
        <f>SUM(K2:K76)</f>
        <v>22960531</v>
      </c>
      <c r="L77" s="54"/>
    </row>
    <row r="78" spans="8:11" ht="12.75">
      <c r="H78" s="58" t="s">
        <v>113</v>
      </c>
      <c r="I78" s="60"/>
      <c r="J78" s="58">
        <v>22302136.36</v>
      </c>
      <c r="K78" s="60">
        <v>24532350</v>
      </c>
    </row>
    <row r="79" spans="8:11" ht="12.75">
      <c r="H79" s="59"/>
      <c r="I79" s="61"/>
      <c r="J79" s="59"/>
      <c r="K79" s="61"/>
    </row>
    <row r="82" spans="10:11" ht="12.75">
      <c r="J82" s="55">
        <f>J78-J77</f>
        <v>2477033.3599999994</v>
      </c>
      <c r="K82" s="55">
        <f>K78-K77</f>
        <v>1571819</v>
      </c>
    </row>
  </sheetData>
  <sheetProtection/>
  <autoFilter ref="A1:L79"/>
  <mergeCells count="6">
    <mergeCell ref="J78:J79"/>
    <mergeCell ref="K78:K79"/>
    <mergeCell ref="A77:C77"/>
    <mergeCell ref="D77:G77"/>
    <mergeCell ref="H77:I77"/>
    <mergeCell ref="H78:I79"/>
  </mergeCells>
  <printOptions horizontalCentered="1" verticalCentered="1"/>
  <pageMargins left="0.53" right="0.236220472440945" top="0.4" bottom="0.4" header="0.31496062992126" footer="0.31496062992126"/>
  <pageSetup fitToHeight="2" horizontalDpi="600" verticalDpi="600" orientation="landscape" paperSize="9" scale="58" r:id="rId1"/>
  <headerFooter alignWithMargins="0">
    <oddHeader>&amp;R&amp;"Times New Roman,Regular"&amp;11ПРИЛОГ БР. 1</oddHeader>
    <oddFooter>&amp;L&amp;"Times New Roman,Regular"&amp;11АБ,ВК&amp;C&amp;"Times New Roman,Regular"&amp;11&amp;P&amp;R&amp;"Times New Roman,Bold"&amp;11НАЧЕЛНИК, ГЕНЕРАЛ-МАЈОР, ДР СЦИ. МЕД. УГЉЕША ЈОВИЧИЋ</oddFooter>
  </headerFooter>
  <rowBreaks count="3" manualBreakCount="3">
    <brk id="12" max="255" man="1"/>
    <brk id="23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zoomScalePageLayoutView="0" workbookViewId="0" topLeftCell="A1">
      <selection activeCell="V3" sqref="V3"/>
    </sheetView>
  </sheetViews>
  <sheetFormatPr defaultColWidth="9.140625" defaultRowHeight="12.75"/>
  <cols>
    <col min="1" max="1" width="3.00390625" style="0" bestFit="1" customWidth="1"/>
    <col min="2" max="2" width="23.421875" style="0" customWidth="1"/>
    <col min="3" max="3" width="7.140625" style="0" customWidth="1"/>
    <col min="4" max="4" width="6.8515625" style="0" customWidth="1"/>
    <col min="6" max="8" width="0" style="0" hidden="1" customWidth="1"/>
    <col min="10" max="12" width="0" style="0" hidden="1" customWidth="1"/>
    <col min="19" max="19" width="12.8515625" style="0" customWidth="1"/>
    <col min="20" max="20" width="11.140625" style="0" customWidth="1"/>
    <col min="21" max="21" width="12.28125" style="0" customWidth="1"/>
    <col min="23" max="23" width="11.7109375" style="0" customWidth="1"/>
    <col min="24" max="24" width="11.8515625" style="0" customWidth="1"/>
    <col min="26" max="26" width="11.421875" style="0" customWidth="1"/>
    <col min="28" max="28" width="11.421875" style="0" customWidth="1"/>
    <col min="29" max="29" width="13.7109375" style="0" customWidth="1"/>
  </cols>
  <sheetData>
    <row r="1" spans="1:29" ht="12.75">
      <c r="A1" s="66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29" ht="100.5">
      <c r="A2" s="1" t="s">
        <v>0</v>
      </c>
      <c r="B2" s="1" t="s">
        <v>92</v>
      </c>
      <c r="C2" s="2" t="s">
        <v>2</v>
      </c>
      <c r="D2" s="2" t="s">
        <v>77</v>
      </c>
      <c r="E2" s="6" t="s">
        <v>58</v>
      </c>
      <c r="F2" s="2" t="s">
        <v>59</v>
      </c>
      <c r="G2" s="2" t="s">
        <v>60</v>
      </c>
      <c r="H2" s="3" t="s">
        <v>61</v>
      </c>
      <c r="I2" s="6" t="s">
        <v>64</v>
      </c>
      <c r="J2" s="2" t="s">
        <v>65</v>
      </c>
      <c r="K2" s="2" t="s">
        <v>66</v>
      </c>
      <c r="L2" s="3" t="s">
        <v>67</v>
      </c>
      <c r="M2" s="3" t="s">
        <v>75</v>
      </c>
      <c r="N2" s="3" t="s">
        <v>76</v>
      </c>
      <c r="O2" s="9" t="s">
        <v>74</v>
      </c>
      <c r="P2" s="4" t="s">
        <v>7</v>
      </c>
      <c r="Q2" s="4" t="s">
        <v>6</v>
      </c>
      <c r="R2" s="7" t="s">
        <v>63</v>
      </c>
      <c r="S2" s="8" t="s">
        <v>4</v>
      </c>
      <c r="T2" s="8" t="s">
        <v>62</v>
      </c>
      <c r="U2" s="8" t="s">
        <v>70</v>
      </c>
      <c r="V2" s="8" t="s">
        <v>71</v>
      </c>
      <c r="W2" s="4" t="s">
        <v>68</v>
      </c>
      <c r="X2" s="4" t="s">
        <v>72</v>
      </c>
      <c r="Y2" s="4" t="s">
        <v>73</v>
      </c>
      <c r="Z2" s="4" t="s">
        <v>69</v>
      </c>
      <c r="AA2" s="4" t="s">
        <v>5</v>
      </c>
      <c r="AB2" s="5" t="s">
        <v>8</v>
      </c>
      <c r="AC2" s="2" t="s">
        <v>3</v>
      </c>
    </row>
    <row r="3" spans="1:29" ht="93">
      <c r="A3" s="11">
        <v>1</v>
      </c>
      <c r="B3" s="20" t="s">
        <v>89</v>
      </c>
      <c r="C3" s="12" t="s">
        <v>10</v>
      </c>
      <c r="D3" s="12" t="s">
        <v>91</v>
      </c>
      <c r="E3" s="13">
        <v>5</v>
      </c>
      <c r="F3" s="13"/>
      <c r="G3" s="13"/>
      <c r="H3" s="13"/>
      <c r="I3" s="13">
        <v>0</v>
      </c>
      <c r="J3" s="13"/>
      <c r="K3" s="13"/>
      <c r="L3" s="13"/>
      <c r="M3" s="13">
        <f>SUM(E3:H3)</f>
        <v>5</v>
      </c>
      <c r="N3" s="13">
        <f>SUM(I3:L3)</f>
        <v>0</v>
      </c>
      <c r="O3" s="10">
        <f>SUM(E3:L3)</f>
        <v>5</v>
      </c>
      <c r="P3" s="17" t="s">
        <v>54</v>
      </c>
      <c r="Q3" s="17" t="s">
        <v>54</v>
      </c>
      <c r="R3" s="14"/>
      <c r="S3" s="15">
        <v>23000</v>
      </c>
      <c r="T3" s="15">
        <f>S3*1.2</f>
        <v>27600</v>
      </c>
      <c r="U3" s="15">
        <f>M3*S3</f>
        <v>115000</v>
      </c>
      <c r="V3" s="15">
        <f>N3*S3</f>
        <v>0</v>
      </c>
      <c r="W3" s="14">
        <f>SUM(S3*O3)</f>
        <v>115000</v>
      </c>
      <c r="X3" s="14">
        <f>M3*T3</f>
        <v>138000</v>
      </c>
      <c r="Y3" s="14">
        <f>N3*T3</f>
        <v>0</v>
      </c>
      <c r="Z3" s="14">
        <f>O3*T3</f>
        <v>138000</v>
      </c>
      <c r="AA3" s="14">
        <v>0.2</v>
      </c>
      <c r="AB3" s="16" t="s">
        <v>55</v>
      </c>
      <c r="AC3" s="16" t="s">
        <v>56</v>
      </c>
    </row>
    <row r="4" spans="1:29" ht="93">
      <c r="A4" s="11">
        <v>2</v>
      </c>
      <c r="B4" s="21" t="s">
        <v>90</v>
      </c>
      <c r="C4" s="12" t="s">
        <v>10</v>
      </c>
      <c r="D4" s="12" t="s">
        <v>91</v>
      </c>
      <c r="E4" s="13">
        <v>5</v>
      </c>
      <c r="F4" s="13"/>
      <c r="G4" s="13"/>
      <c r="H4" s="13"/>
      <c r="I4" s="13">
        <v>0</v>
      </c>
      <c r="J4" s="13"/>
      <c r="K4" s="13"/>
      <c r="L4" s="13"/>
      <c r="M4" s="13">
        <f>SUM(E4:H4)</f>
        <v>5</v>
      </c>
      <c r="N4" s="13">
        <f>SUM(I4:L4)</f>
        <v>0</v>
      </c>
      <c r="O4" s="10">
        <f>SUM(E4:L4)</f>
        <v>5</v>
      </c>
      <c r="P4" s="14" t="s">
        <v>54</v>
      </c>
      <c r="Q4" s="14" t="s">
        <v>54</v>
      </c>
      <c r="R4" s="14"/>
      <c r="S4" s="15">
        <v>28000</v>
      </c>
      <c r="T4" s="15">
        <f>S4*1.2</f>
        <v>33600</v>
      </c>
      <c r="U4" s="15">
        <f>M4*S4</f>
        <v>140000</v>
      </c>
      <c r="V4" s="15">
        <f>N4*S4</f>
        <v>0</v>
      </c>
      <c r="W4" s="14">
        <f>SUM(S4*O4)</f>
        <v>140000</v>
      </c>
      <c r="X4" s="14">
        <f>M4*T4</f>
        <v>168000</v>
      </c>
      <c r="Y4" s="14">
        <f>N4*T4</f>
        <v>0</v>
      </c>
      <c r="Z4" s="14">
        <f>O4*T4</f>
        <v>168000</v>
      </c>
      <c r="AA4" s="14">
        <v>0.2</v>
      </c>
      <c r="AB4" s="16" t="s">
        <v>55</v>
      </c>
      <c r="AC4" s="16" t="s">
        <v>56</v>
      </c>
    </row>
    <row r="5" spans="21:26" ht="15">
      <c r="U5" s="22">
        <f>SUM(U3:U4)</f>
        <v>255000</v>
      </c>
      <c r="V5" s="23"/>
      <c r="W5" s="23"/>
      <c r="X5" s="22">
        <f>SUM(X3:X4)</f>
        <v>306000</v>
      </c>
      <c r="Y5" s="19"/>
      <c r="Z5" s="18"/>
    </row>
    <row r="9" spans="20:22" ht="12.75">
      <c r="T9" t="s">
        <v>94</v>
      </c>
      <c r="V9" t="s">
        <v>95</v>
      </c>
    </row>
    <row r="10" ht="12.75">
      <c r="V10" t="s">
        <v>96</v>
      </c>
    </row>
  </sheetData>
  <sheetProtection/>
  <mergeCells count="1">
    <mergeCell ref="A1:AC1"/>
  </mergeCells>
  <printOptions/>
  <pageMargins left="0.7" right="0.7" top="0.75" bottom="0.75" header="0.3" footer="0.3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</dc:creator>
  <cp:keywords/>
  <dc:description/>
  <cp:lastModifiedBy>Darko</cp:lastModifiedBy>
  <cp:lastPrinted>2020-06-01T10:39:48Z</cp:lastPrinted>
  <dcterms:created xsi:type="dcterms:W3CDTF">2013-12-13T11:41:58Z</dcterms:created>
  <dcterms:modified xsi:type="dcterms:W3CDTF">2020-07-17T11:13:45Z</dcterms:modified>
  <cp:category/>
  <cp:version/>
  <cp:contentType/>
  <cp:contentStatus/>
</cp:coreProperties>
</file>