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Sheet1" sheetId="1" r:id="rId1"/>
  </sheets>
  <definedNames>
    <definedName name="_xlnm.Print_Area" localSheetId="0">'Sheet1'!$B$1:$N$56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<sst xmlns="http://schemas.openxmlformats.org/spreadsheetml/2006/main" count="111" uniqueCount="100">
  <si>
    <t>Red. 
broj</t>
  </si>
  <si>
    <t xml:space="preserve">Naziv i opis sredstva </t>
  </si>
  <si>
    <t>Jedinica 
mere</t>
  </si>
  <si>
    <t>Količina</t>
  </si>
  <si>
    <t>Cena</t>
  </si>
  <si>
    <t xml:space="preserve">Procenjena vrednost bez PDVa- </t>
  </si>
  <si>
    <t>Procenjena vrednost sa PDV-om</t>
  </si>
  <si>
    <t>kom</t>
  </si>
  <si>
    <t>Sečivo za kraniotom 8cm, 2,3mm</t>
  </si>
  <si>
    <t>Sečivo za kraniotom 9cm, 3mm</t>
  </si>
  <si>
    <t>Rozen burgija, okrugla 7cm, 2mm</t>
  </si>
  <si>
    <t>Rozen burgija, okrugla 7cm, 3mm</t>
  </si>
  <si>
    <t>Rozen burgija, okrugla 7cm, 4mm</t>
  </si>
  <si>
    <t>Rozen burgija, okrugla 7cm, 5mm</t>
  </si>
  <si>
    <t>Rozen burgija, okrugla 10cm, 3mm</t>
  </si>
  <si>
    <t>Rozen burgija, okrugla 10cm, 4mm</t>
  </si>
  <si>
    <t>Rozen burgija, okrugla 10cm, 5mm</t>
  </si>
  <si>
    <t>Rozen burgija, okrugla 14cm, 2,5mm</t>
  </si>
  <si>
    <t>Rozen burgija, okrugla 14cm, 4mm</t>
  </si>
  <si>
    <t>Rozen burgija, okrugla 14cm, 6mm</t>
  </si>
  <si>
    <t>Rozen burgija, okrugla 14cm, 7,5mm</t>
  </si>
  <si>
    <t>Dijamatska burgija, okrugla, 7cm, 3mm</t>
  </si>
  <si>
    <t>Dijamatska burgija, okrugla, 7cm, 5mm</t>
  </si>
  <si>
    <t>Dijamatska burgija, okrugla, 10cm, 2mm</t>
  </si>
  <si>
    <t>Dijamatska burgija, okrugla, 10cm, 3mm</t>
  </si>
  <si>
    <t>Dijamatska burgija, okrugla, 10cm, 5mm</t>
  </si>
  <si>
    <t>Dijamatska burgija, okrugla, 14cm, 3mm</t>
  </si>
  <si>
    <t>Dijamatska burgija, okrugla, 14cm, 5mm</t>
  </si>
  <si>
    <t>Matica za poliaksijalni transpedikularni šraf</t>
  </si>
  <si>
    <t>Prednja vratna ploča, titanijumska, jednosegmenta, debljine 2 mm, dužine 20-36 mm, sa sistemom za automatsko zaključavanje pomoću nitinolskog prstena preko glave šrafa</t>
  </si>
  <si>
    <t>Šraf za prednju vratnu ploču, samonarezujući/samobušeći, fiksni ili varijabilni tip, promera 4,0-4,5 mm, dužine 10-16 mm</t>
  </si>
  <si>
    <t>Set za vertebroplastiku sa hidrauličnom pumpom, rezervoarom, mešačem cementa, mini čekićem i iglom</t>
  </si>
  <si>
    <t>Poliaksijalni titanijumski pedikularni šraf, dijametra 4,0-5,0 mm, dužine 20-45 mm, spoljašnji dijametar glave šrafa 13,8 mm ili manje, ugao oscilacije do 60 stepeni</t>
  </si>
  <si>
    <t>Poliaksijalni titanijumski pedikularni šraf, dijametra 5,5-6,5 mm, dužine 25-60 mm, spoljašnji dijametar glave šrafa 13,8 mm ili manje, ugao oscilacije do 60 stepeni</t>
  </si>
  <si>
    <t>Poliaksijalni nekonusni šraf sa obrtnim navojima zaključavanja</t>
  </si>
  <si>
    <t>Zaključavajuća matica za transpedikularni poliaksijalni samonarezujući šraf</t>
  </si>
  <si>
    <t>Međupršljenski PEEK umetak za vratnu kičmu, visine od 4,5 - 7,7 mm, ugao lordoze 2,8 stepeni. Postojanje autostatičkog osigurača za primarnu stabilnost umetka</t>
  </si>
  <si>
    <t>Šraf za prednju vratnu pločicu sa fiksnim uglom, samonarezujući ili samobušeći, dimenzija 4,2 mm i 4,6 mm</t>
  </si>
  <si>
    <t>Šraf za prednju vratnu pločicu sa varijabilnim uglom, samonarezujući ili samobušeći, dimenzija 4,2 mm i 4,6 mm</t>
  </si>
  <si>
    <t>Vratna proteza sa mobilnim insertom, smeštenim između dva graničnika na donjoj završnoj ploči. Završne ploče anatomski oblikovane, materijal CoCrMo sa premazom od hidroksiapatita. Insert napravljen od polietilena. Pokretljivost do 10% u fleksiji/ekstenziji sa anterio-posterioronom translacijom inserta do 1 mm</t>
  </si>
  <si>
    <t>Kranijalni perforator za "High speed busilicu" 9/6mm</t>
  </si>
  <si>
    <t>Kranijalni perforator za "High speed busilicu" 11/7mm</t>
  </si>
  <si>
    <t>Kranijalni perforator za "High speed busilicu" 14/11mm za tanku kost debljine 1,75 mm</t>
  </si>
  <si>
    <t>Kranijalni perforator za "High speed busilicu" 14/11mm</t>
  </si>
  <si>
    <t xml:space="preserve"> </t>
  </si>
  <si>
    <t>PARTIJA BR. 1 - Međupršljenski umetci, Implanti za torakolumbalnu stabilizaciju i koštani cement</t>
  </si>
  <si>
    <t>PARTIJA BR. 2 - Kranijalni perforatori, sečiva za kraniotom i burgije.</t>
  </si>
  <si>
    <t>PARTIJA BR. 3 - Implanti za fiksaciju vratne kičme prednjim i fiksaciju torako-lumbalne kičme zadnjim pristupom</t>
  </si>
  <si>
    <t>PARTIJA BR. 4 - Setovi za vertebroplastiku</t>
  </si>
  <si>
    <t>Назив понуђеног добра, произвођач, каталошки број или одговарајућа ознака</t>
  </si>
  <si>
    <t>Јединична цена без ПДВ-а</t>
  </si>
  <si>
    <t>ПДВ (у %)</t>
  </si>
  <si>
    <t>Јединична цена са ПДВ-ом</t>
  </si>
  <si>
    <t>Укупна вредност партије без ПДВ-а</t>
  </si>
  <si>
    <t>Укупна вредност партије са ПДВ-ом</t>
  </si>
  <si>
    <t>Укупно за партију 1</t>
  </si>
  <si>
    <t>Укупно за партију 2</t>
  </si>
  <si>
    <t>Укупно за партију 3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</si>
  <si>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</si>
  <si>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</si>
  <si>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</si>
  <si>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</si>
  <si>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</si>
  <si>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</si>
  <si>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</si>
  <si>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</si>
  <si>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</si>
  <si>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</si>
  <si>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</si>
  <si>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</si>
  <si>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</si>
  <si>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</si>
  <si>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</si>
  <si>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</si>
  <si>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</si>
  <si>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</si>
  <si>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</si>
  <si>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</si>
  <si>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</si>
  <si>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</si>
  <si>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</si>
  <si>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</si>
  <si>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</si>
  <si>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</si>
  <si>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</si>
  <si>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</si>
  <si>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3.1</t>
  </si>
  <si>
    <t>3.2</t>
  </si>
  <si>
    <t>3.3</t>
  </si>
  <si>
    <t>3.4</t>
  </si>
  <si>
    <t>3.5</t>
  </si>
  <si>
    <t>4</t>
  </si>
  <si>
    <t>4.1</t>
  </si>
  <si>
    <t>Укупно за партију 4</t>
  </si>
  <si>
    <t>Укупно (понуда):</t>
  </si>
  <si>
    <t>Укупно за партију 5</t>
  </si>
  <si>
    <t>5</t>
  </si>
  <si>
    <t>5.1.</t>
  </si>
  <si>
    <t>5.2.</t>
  </si>
  <si>
    <r>
      <t>Poliaksijalni nekonusni šraf</t>
    </r>
    <r>
      <rPr>
        <sz val="12"/>
        <rFont val="Times New Roman"/>
        <family val="1"/>
      </rPr>
      <t xml:space="preserve">  i zaključavajuća matica</t>
    </r>
  </si>
</sst>
</file>

<file path=xl/styles.xml><?xml version="1.0" encoding="utf-8"?>
<styleSheet xmlns="http://schemas.openxmlformats.org/spreadsheetml/2006/main">
  <numFmts count="2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4" fontId="5" fillId="0" borderId="12" xfId="0" applyNumberFormat="1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32" borderId="12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4" fontId="6" fillId="0" borderId="12" xfId="0" applyNumberFormat="1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4" fontId="7" fillId="0" borderId="12" xfId="0" applyNumberFormat="1" applyFont="1" applyBorder="1" applyAlignment="1">
      <alignment horizontal="center" wrapText="1"/>
    </xf>
    <xf numFmtId="4" fontId="7" fillId="0" borderId="12" xfId="0" applyNumberFormat="1" applyFont="1" applyFill="1" applyBorder="1" applyAlignment="1">
      <alignment horizontal="center" wrapText="1"/>
    </xf>
    <xf numFmtId="4" fontId="8" fillId="0" borderId="12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wrapText="1"/>
    </xf>
    <xf numFmtId="4" fontId="5" fillId="0" borderId="13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3" fontId="5" fillId="0" borderId="12" xfId="0" applyNumberFormat="1" applyFont="1" applyBorder="1" applyAlignment="1">
      <alignment horizontal="center" wrapText="1"/>
    </xf>
    <xf numFmtId="3" fontId="5" fillId="0" borderId="12" xfId="0" applyNumberFormat="1" applyFont="1" applyBorder="1" applyAlignment="1">
      <alignment wrapText="1"/>
    </xf>
    <xf numFmtId="3" fontId="5" fillId="0" borderId="13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4" fontId="5" fillId="13" borderId="12" xfId="0" applyNumberFormat="1" applyFont="1" applyFill="1" applyBorder="1" applyAlignment="1">
      <alignment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32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13" borderId="12" xfId="0" applyNumberFormat="1" applyFont="1" applyFill="1" applyBorder="1" applyAlignment="1">
      <alignment horizontal="center" vertical="center" wrapText="1"/>
    </xf>
    <xf numFmtId="0" fontId="5" fillId="13" borderId="12" xfId="0" applyFont="1" applyFill="1" applyBorder="1" applyAlignment="1">
      <alignment horizontal="center" vertical="center" wrapText="1"/>
    </xf>
    <xf numFmtId="0" fontId="5" fillId="13" borderId="12" xfId="0" applyFont="1" applyFill="1" applyBorder="1" applyAlignment="1">
      <alignment horizontal="center" wrapText="1"/>
    </xf>
    <xf numFmtId="0" fontId="5" fillId="13" borderId="12" xfId="0" applyFont="1" applyFill="1" applyBorder="1" applyAlignment="1">
      <alignment wrapText="1"/>
    </xf>
    <xf numFmtId="3" fontId="5" fillId="13" borderId="12" xfId="0" applyNumberFormat="1" applyFont="1" applyFill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7" fillId="0" borderId="13" xfId="0" applyFont="1" applyBorder="1" applyAlignment="1">
      <alignment horizontal="center" wrapText="1"/>
    </xf>
    <xf numFmtId="4" fontId="9" fillId="13" borderId="12" xfId="0" applyNumberFormat="1" applyFont="1" applyFill="1" applyBorder="1" applyAlignment="1">
      <alignment wrapText="1"/>
    </xf>
    <xf numFmtId="0" fontId="44" fillId="13" borderId="0" xfId="0" applyFont="1" applyFill="1" applyAlignment="1">
      <alignment/>
    </xf>
    <xf numFmtId="0" fontId="7" fillId="13" borderId="12" xfId="0" applyFont="1" applyFill="1" applyBorder="1" applyAlignment="1">
      <alignment horizontal="center" wrapText="1"/>
    </xf>
    <xf numFmtId="49" fontId="45" fillId="0" borderId="12" xfId="0" applyNumberFormat="1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showGridLines="0" tabSelected="1" zoomScaleSheetLayoutView="80" zoomScalePageLayoutView="0" workbookViewId="0" topLeftCell="B1">
      <selection activeCell="B45" sqref="B45:C46"/>
    </sheetView>
  </sheetViews>
  <sheetFormatPr defaultColWidth="9.140625" defaultRowHeight="12.75"/>
  <cols>
    <col min="1" max="1" width="0" style="1" hidden="1" customWidth="1"/>
    <col min="2" max="2" width="12.140625" style="39" customWidth="1"/>
    <col min="3" max="3" width="50.421875" style="27" customWidth="1"/>
    <col min="4" max="4" width="12.140625" style="9" customWidth="1"/>
    <col min="5" max="5" width="16.00390625" style="9" customWidth="1"/>
    <col min="6" max="6" width="12.140625" style="9" customWidth="1"/>
    <col min="7" max="8" width="12.140625" style="23" hidden="1" customWidth="1"/>
    <col min="9" max="9" width="20.28125" style="10" customWidth="1"/>
    <col min="10" max="10" width="18.57421875" style="30" customWidth="1"/>
    <col min="11" max="11" width="12.140625" style="34" customWidth="1"/>
    <col min="12" max="12" width="16.00390625" style="30" customWidth="1"/>
    <col min="13" max="13" width="15.28125" style="30" customWidth="1"/>
    <col min="14" max="14" width="20.7109375" style="30" customWidth="1"/>
    <col min="15" max="34" width="9.140625" style="5" customWidth="1"/>
    <col min="35" max="16384" width="9.140625" style="1" customWidth="1"/>
  </cols>
  <sheetData>
    <row r="1" spans="1:34" s="3" customFormat="1" ht="88.5" customHeight="1">
      <c r="A1" s="45"/>
      <c r="B1" s="36" t="s">
        <v>0</v>
      </c>
      <c r="C1" s="24" t="s">
        <v>1</v>
      </c>
      <c r="D1" s="8" t="s">
        <v>2</v>
      </c>
      <c r="E1" s="8" t="s">
        <v>3</v>
      </c>
      <c r="F1" s="8" t="s">
        <v>4</v>
      </c>
      <c r="G1" s="19" t="s">
        <v>5</v>
      </c>
      <c r="H1" s="19" t="s">
        <v>6</v>
      </c>
      <c r="I1" s="8" t="s">
        <v>49</v>
      </c>
      <c r="J1" s="11" t="s">
        <v>50</v>
      </c>
      <c r="K1" s="31" t="s">
        <v>51</v>
      </c>
      <c r="L1" s="11" t="s">
        <v>52</v>
      </c>
      <c r="M1" s="11" t="s">
        <v>53</v>
      </c>
      <c r="N1" s="11" t="s">
        <v>54</v>
      </c>
      <c r="O1" s="6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15" ht="49.5" customHeight="1">
      <c r="A2" s="46">
        <v>1</v>
      </c>
      <c r="B2" s="40">
        <v>1</v>
      </c>
      <c r="C2" s="41" t="s">
        <v>45</v>
      </c>
      <c r="D2" s="42"/>
      <c r="E2" s="42"/>
      <c r="F2" s="42"/>
      <c r="G2" s="42"/>
      <c r="H2" s="42"/>
      <c r="I2" s="43"/>
      <c r="J2" s="35"/>
      <c r="K2" s="44"/>
      <c r="L2" s="35"/>
      <c r="M2" s="35"/>
      <c r="N2" s="35"/>
      <c r="O2" s="7"/>
    </row>
    <row r="3" spans="1:15" ht="49.5" customHeight="1">
      <c r="A3" s="46">
        <v>1</v>
      </c>
      <c r="B3" s="36" t="s">
        <v>58</v>
      </c>
      <c r="C3" s="25" t="s">
        <v>36</v>
      </c>
      <c r="D3" s="8" t="s">
        <v>7</v>
      </c>
      <c r="E3" s="8">
        <v>16</v>
      </c>
      <c r="F3" s="11">
        <v>26800</v>
      </c>
      <c r="G3" s="20">
        <f>F3*E3</f>
        <v>428800</v>
      </c>
      <c r="H3" s="20">
        <f>G3*1.1</f>
        <v>471680.00000000006</v>
      </c>
      <c r="I3" s="12"/>
      <c r="J3" s="28"/>
      <c r="K3" s="32"/>
      <c r="L3" s="28">
        <f aca="true" t="shared" si="0" ref="L3:L42">J3/100*K3+J3</f>
        <v>0</v>
      </c>
      <c r="M3" s="28">
        <f>J3*E3</f>
        <v>0</v>
      </c>
      <c r="N3" s="28">
        <f>L3*E3</f>
        <v>0</v>
      </c>
      <c r="O3" s="7"/>
    </row>
    <row r="4" spans="1:15" ht="49.5" customHeight="1">
      <c r="A4" s="46">
        <v>1</v>
      </c>
      <c r="B4" s="36" t="s">
        <v>59</v>
      </c>
      <c r="C4" s="24" t="s">
        <v>37</v>
      </c>
      <c r="D4" s="8" t="s">
        <v>7</v>
      </c>
      <c r="E4" s="8">
        <v>20</v>
      </c>
      <c r="F4" s="11">
        <v>18482</v>
      </c>
      <c r="G4" s="20">
        <f>F4*E4</f>
        <v>369640</v>
      </c>
      <c r="H4" s="20">
        <f>G4*1.1</f>
        <v>406604.00000000006</v>
      </c>
      <c r="I4" s="12"/>
      <c r="J4" s="28"/>
      <c r="K4" s="32"/>
      <c r="L4" s="28">
        <f t="shared" si="0"/>
        <v>0</v>
      </c>
      <c r="M4" s="28">
        <f>J4*E4</f>
        <v>0</v>
      </c>
      <c r="N4" s="28">
        <f>L4*E4</f>
        <v>0</v>
      </c>
      <c r="O4" s="7"/>
    </row>
    <row r="5" spans="1:15" ht="49.5" customHeight="1">
      <c r="A5" s="46">
        <v>1</v>
      </c>
      <c r="B5" s="36" t="s">
        <v>60</v>
      </c>
      <c r="C5" s="24" t="s">
        <v>38</v>
      </c>
      <c r="D5" s="8" t="s">
        <v>7</v>
      </c>
      <c r="E5" s="8">
        <v>30</v>
      </c>
      <c r="F5" s="11">
        <v>18482</v>
      </c>
      <c r="G5" s="20">
        <f>F5*E5</f>
        <v>554460</v>
      </c>
      <c r="H5" s="20">
        <f>G5*1.1</f>
        <v>609906</v>
      </c>
      <c r="I5" s="12"/>
      <c r="J5" s="28"/>
      <c r="K5" s="32"/>
      <c r="L5" s="28">
        <f t="shared" si="0"/>
        <v>0</v>
      </c>
      <c r="M5" s="28">
        <f>J5*E5</f>
        <v>0</v>
      </c>
      <c r="N5" s="28">
        <f>L5*E5</f>
        <v>0</v>
      </c>
      <c r="O5" s="7"/>
    </row>
    <row r="6" spans="1:15" ht="49.5" customHeight="1">
      <c r="A6" s="46">
        <v>1</v>
      </c>
      <c r="B6" s="36" t="s">
        <v>61</v>
      </c>
      <c r="C6" s="24" t="s">
        <v>39</v>
      </c>
      <c r="D6" s="8" t="s">
        <v>7</v>
      </c>
      <c r="E6" s="8">
        <v>4</v>
      </c>
      <c r="F6" s="11">
        <v>250000</v>
      </c>
      <c r="G6" s="20">
        <f>F6*E6</f>
        <v>1000000</v>
      </c>
      <c r="H6" s="20">
        <f>G6*1.2</f>
        <v>1200000</v>
      </c>
      <c r="I6" s="12"/>
      <c r="J6" s="28"/>
      <c r="K6" s="32"/>
      <c r="L6" s="28">
        <f t="shared" si="0"/>
        <v>0</v>
      </c>
      <c r="M6" s="28">
        <f>J6*E6</f>
        <v>0</v>
      </c>
      <c r="N6" s="28">
        <f>L6*E6</f>
        <v>0</v>
      </c>
      <c r="O6" s="7"/>
    </row>
    <row r="7" spans="1:34" s="2" customFormat="1" ht="49.5" customHeight="1">
      <c r="A7" s="46">
        <v>1</v>
      </c>
      <c r="B7" s="36"/>
      <c r="C7" s="24"/>
      <c r="D7" s="8"/>
      <c r="E7" s="8"/>
      <c r="F7" s="8"/>
      <c r="G7" s="21">
        <f>SUM(G3:G6)</f>
        <v>2352900</v>
      </c>
      <c r="H7" s="21">
        <f>SUM(H3:H6)</f>
        <v>2688190</v>
      </c>
      <c r="I7" s="12"/>
      <c r="J7" s="28"/>
      <c r="K7" s="32"/>
      <c r="L7" s="35" t="s">
        <v>55</v>
      </c>
      <c r="M7" s="35">
        <f>SUM(M3:M6)</f>
        <v>0</v>
      </c>
      <c r="N7" s="35">
        <f>SUM(N3:N6)</f>
        <v>0</v>
      </c>
      <c r="O7" s="7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15" ht="49.5" customHeight="1">
      <c r="A8" s="46">
        <v>2</v>
      </c>
      <c r="B8" s="40">
        <v>2</v>
      </c>
      <c r="C8" s="41" t="s">
        <v>46</v>
      </c>
      <c r="D8" s="42"/>
      <c r="E8" s="42"/>
      <c r="F8" s="42"/>
      <c r="G8" s="42"/>
      <c r="H8" s="42"/>
      <c r="I8" s="43"/>
      <c r="J8" s="35"/>
      <c r="K8" s="44"/>
      <c r="L8" s="35"/>
      <c r="M8" s="35"/>
      <c r="N8" s="35"/>
      <c r="O8" s="7" t="s">
        <v>44</v>
      </c>
    </row>
    <row r="9" spans="1:15" ht="49.5" customHeight="1">
      <c r="A9" s="46">
        <v>2</v>
      </c>
      <c r="B9" s="37" t="s">
        <v>62</v>
      </c>
      <c r="C9" s="24" t="s">
        <v>40</v>
      </c>
      <c r="D9" s="8"/>
      <c r="E9" s="14">
        <v>2</v>
      </c>
      <c r="F9" s="15">
        <v>29160</v>
      </c>
      <c r="G9" s="22">
        <f>F9*E9</f>
        <v>58320</v>
      </c>
      <c r="H9" s="22">
        <f>G9*120%</f>
        <v>69984</v>
      </c>
      <c r="I9" s="12"/>
      <c r="J9" s="28"/>
      <c r="K9" s="32"/>
      <c r="L9" s="28">
        <f t="shared" si="0"/>
        <v>0</v>
      </c>
      <c r="M9" s="28">
        <f aca="true" t="shared" si="1" ref="M9:M32">J9*E9</f>
        <v>0</v>
      </c>
      <c r="N9" s="28">
        <f aca="true" t="shared" si="2" ref="N9:N32">L9*E9</f>
        <v>0</v>
      </c>
      <c r="O9" s="7"/>
    </row>
    <row r="10" spans="1:15" ht="49.5" customHeight="1">
      <c r="A10" s="46">
        <v>2</v>
      </c>
      <c r="B10" s="37" t="s">
        <v>63</v>
      </c>
      <c r="C10" s="24" t="s">
        <v>41</v>
      </c>
      <c r="D10" s="8"/>
      <c r="E10" s="14">
        <v>6</v>
      </c>
      <c r="F10" s="15">
        <v>29160</v>
      </c>
      <c r="G10" s="22">
        <f aca="true" t="shared" si="3" ref="G10:G32">F10*E10</f>
        <v>174960</v>
      </c>
      <c r="H10" s="22">
        <f aca="true" t="shared" si="4" ref="H10:H33">G10*120%</f>
        <v>209952</v>
      </c>
      <c r="I10" s="12"/>
      <c r="J10" s="28"/>
      <c r="K10" s="32"/>
      <c r="L10" s="28">
        <f t="shared" si="0"/>
        <v>0</v>
      </c>
      <c r="M10" s="28">
        <f t="shared" si="1"/>
        <v>0</v>
      </c>
      <c r="N10" s="28">
        <f t="shared" si="2"/>
        <v>0</v>
      </c>
      <c r="O10" s="7"/>
    </row>
    <row r="11" spans="1:15" ht="49.5" customHeight="1">
      <c r="A11" s="46">
        <v>2</v>
      </c>
      <c r="B11" s="37" t="s">
        <v>64</v>
      </c>
      <c r="C11" s="24" t="s">
        <v>42</v>
      </c>
      <c r="D11" s="8"/>
      <c r="E11" s="14">
        <v>2</v>
      </c>
      <c r="F11" s="15">
        <v>29160</v>
      </c>
      <c r="G11" s="22">
        <f t="shared" si="3"/>
        <v>58320</v>
      </c>
      <c r="H11" s="22">
        <f t="shared" si="4"/>
        <v>69984</v>
      </c>
      <c r="I11" s="12"/>
      <c r="J11" s="28"/>
      <c r="K11" s="32"/>
      <c r="L11" s="28">
        <f t="shared" si="0"/>
        <v>0</v>
      </c>
      <c r="M11" s="28">
        <f t="shared" si="1"/>
        <v>0</v>
      </c>
      <c r="N11" s="28">
        <f t="shared" si="2"/>
        <v>0</v>
      </c>
      <c r="O11" s="7"/>
    </row>
    <row r="12" spans="1:15" ht="49.5" customHeight="1">
      <c r="A12" s="46">
        <v>2</v>
      </c>
      <c r="B12" s="37" t="s">
        <v>65</v>
      </c>
      <c r="C12" s="24" t="s">
        <v>43</v>
      </c>
      <c r="D12" s="8"/>
      <c r="E12" s="14">
        <v>10</v>
      </c>
      <c r="F12" s="15">
        <v>29160</v>
      </c>
      <c r="G12" s="22">
        <f t="shared" si="3"/>
        <v>291600</v>
      </c>
      <c r="H12" s="22">
        <f t="shared" si="4"/>
        <v>349920</v>
      </c>
      <c r="I12" s="12"/>
      <c r="J12" s="28"/>
      <c r="K12" s="32"/>
      <c r="L12" s="28">
        <f t="shared" si="0"/>
        <v>0</v>
      </c>
      <c r="M12" s="28">
        <f t="shared" si="1"/>
        <v>0</v>
      </c>
      <c r="N12" s="28">
        <f t="shared" si="2"/>
        <v>0</v>
      </c>
      <c r="O12" s="7"/>
    </row>
    <row r="13" spans="1:15" ht="49.5" customHeight="1">
      <c r="A13" s="46">
        <v>2</v>
      </c>
      <c r="B13" s="37" t="s">
        <v>66</v>
      </c>
      <c r="C13" s="24" t="s">
        <v>8</v>
      </c>
      <c r="D13" s="8"/>
      <c r="E13" s="14">
        <v>14</v>
      </c>
      <c r="F13" s="15">
        <v>12060</v>
      </c>
      <c r="G13" s="22">
        <f t="shared" si="3"/>
        <v>168840</v>
      </c>
      <c r="H13" s="22">
        <f t="shared" si="4"/>
        <v>202608</v>
      </c>
      <c r="I13" s="12"/>
      <c r="J13" s="28"/>
      <c r="K13" s="32"/>
      <c r="L13" s="28">
        <f t="shared" si="0"/>
        <v>0</v>
      </c>
      <c r="M13" s="28">
        <f t="shared" si="1"/>
        <v>0</v>
      </c>
      <c r="N13" s="28">
        <f t="shared" si="2"/>
        <v>0</v>
      </c>
      <c r="O13" s="7"/>
    </row>
    <row r="14" spans="1:15" ht="49.5" customHeight="1">
      <c r="A14" s="46">
        <v>2</v>
      </c>
      <c r="B14" s="37" t="s">
        <v>67</v>
      </c>
      <c r="C14" s="24" t="s">
        <v>9</v>
      </c>
      <c r="D14" s="8"/>
      <c r="E14" s="14">
        <v>14</v>
      </c>
      <c r="F14" s="15">
        <v>12060</v>
      </c>
      <c r="G14" s="22">
        <f t="shared" si="3"/>
        <v>168840</v>
      </c>
      <c r="H14" s="22">
        <f t="shared" si="4"/>
        <v>202608</v>
      </c>
      <c r="I14" s="12"/>
      <c r="J14" s="28"/>
      <c r="K14" s="32"/>
      <c r="L14" s="28">
        <f t="shared" si="0"/>
        <v>0</v>
      </c>
      <c r="M14" s="28">
        <f t="shared" si="1"/>
        <v>0</v>
      </c>
      <c r="N14" s="28">
        <f t="shared" si="2"/>
        <v>0</v>
      </c>
      <c r="O14" s="7"/>
    </row>
    <row r="15" spans="1:15" ht="49.5" customHeight="1">
      <c r="A15" s="46">
        <v>2</v>
      </c>
      <c r="B15" s="37" t="s">
        <v>68</v>
      </c>
      <c r="C15" s="24" t="s">
        <v>10</v>
      </c>
      <c r="D15" s="8"/>
      <c r="E15" s="14">
        <v>1</v>
      </c>
      <c r="F15" s="15">
        <v>12060</v>
      </c>
      <c r="G15" s="22">
        <f t="shared" si="3"/>
        <v>12060</v>
      </c>
      <c r="H15" s="22">
        <f t="shared" si="4"/>
        <v>14472</v>
      </c>
      <c r="I15" s="12"/>
      <c r="J15" s="28"/>
      <c r="K15" s="32"/>
      <c r="L15" s="28">
        <f t="shared" si="0"/>
        <v>0</v>
      </c>
      <c r="M15" s="28">
        <f t="shared" si="1"/>
        <v>0</v>
      </c>
      <c r="N15" s="28">
        <f t="shared" si="2"/>
        <v>0</v>
      </c>
      <c r="O15" s="7"/>
    </row>
    <row r="16" spans="1:15" ht="49.5" customHeight="1">
      <c r="A16" s="46">
        <v>2</v>
      </c>
      <c r="B16" s="37" t="s">
        <v>69</v>
      </c>
      <c r="C16" s="24" t="s">
        <v>11</v>
      </c>
      <c r="D16" s="8"/>
      <c r="E16" s="14">
        <v>1</v>
      </c>
      <c r="F16" s="15">
        <v>12060</v>
      </c>
      <c r="G16" s="22">
        <f t="shared" si="3"/>
        <v>12060</v>
      </c>
      <c r="H16" s="22">
        <f t="shared" si="4"/>
        <v>14472</v>
      </c>
      <c r="I16" s="12"/>
      <c r="J16" s="28"/>
      <c r="K16" s="32"/>
      <c r="L16" s="28">
        <f t="shared" si="0"/>
        <v>0</v>
      </c>
      <c r="M16" s="28">
        <f t="shared" si="1"/>
        <v>0</v>
      </c>
      <c r="N16" s="28">
        <f t="shared" si="2"/>
        <v>0</v>
      </c>
      <c r="O16" s="7"/>
    </row>
    <row r="17" spans="1:15" ht="49.5" customHeight="1">
      <c r="A17" s="46">
        <v>2</v>
      </c>
      <c r="B17" s="37" t="s">
        <v>70</v>
      </c>
      <c r="C17" s="24" t="s">
        <v>12</v>
      </c>
      <c r="D17" s="8"/>
      <c r="E17" s="14">
        <v>1</v>
      </c>
      <c r="F17" s="15">
        <v>12060</v>
      </c>
      <c r="G17" s="22">
        <f t="shared" si="3"/>
        <v>12060</v>
      </c>
      <c r="H17" s="22">
        <f t="shared" si="4"/>
        <v>14472</v>
      </c>
      <c r="I17" s="12"/>
      <c r="J17" s="28"/>
      <c r="K17" s="32"/>
      <c r="L17" s="28">
        <f t="shared" si="0"/>
        <v>0</v>
      </c>
      <c r="M17" s="28">
        <f t="shared" si="1"/>
        <v>0</v>
      </c>
      <c r="N17" s="28">
        <f t="shared" si="2"/>
        <v>0</v>
      </c>
      <c r="O17" s="7"/>
    </row>
    <row r="18" spans="1:15" ht="49.5" customHeight="1">
      <c r="A18" s="46">
        <v>2</v>
      </c>
      <c r="B18" s="37" t="s">
        <v>71</v>
      </c>
      <c r="C18" s="24" t="s">
        <v>13</v>
      </c>
      <c r="D18" s="8"/>
      <c r="E18" s="14">
        <v>1</v>
      </c>
      <c r="F18" s="15">
        <v>12060</v>
      </c>
      <c r="G18" s="22">
        <f t="shared" si="3"/>
        <v>12060</v>
      </c>
      <c r="H18" s="22">
        <f t="shared" si="4"/>
        <v>14472</v>
      </c>
      <c r="I18" s="12"/>
      <c r="J18" s="28"/>
      <c r="K18" s="32"/>
      <c r="L18" s="28">
        <f t="shared" si="0"/>
        <v>0</v>
      </c>
      <c r="M18" s="28">
        <f t="shared" si="1"/>
        <v>0</v>
      </c>
      <c r="N18" s="28">
        <f t="shared" si="2"/>
        <v>0</v>
      </c>
      <c r="O18" s="7"/>
    </row>
    <row r="19" spans="1:15" ht="49.5" customHeight="1">
      <c r="A19" s="46">
        <v>2</v>
      </c>
      <c r="B19" s="37" t="s">
        <v>72</v>
      </c>
      <c r="C19" s="24" t="s">
        <v>14</v>
      </c>
      <c r="D19" s="8"/>
      <c r="E19" s="14">
        <v>1</v>
      </c>
      <c r="F19" s="15">
        <v>12060</v>
      </c>
      <c r="G19" s="22">
        <f t="shared" si="3"/>
        <v>12060</v>
      </c>
      <c r="H19" s="22">
        <f t="shared" si="4"/>
        <v>14472</v>
      </c>
      <c r="I19" s="12"/>
      <c r="J19" s="28"/>
      <c r="K19" s="32"/>
      <c r="L19" s="28">
        <f t="shared" si="0"/>
        <v>0</v>
      </c>
      <c r="M19" s="28">
        <f t="shared" si="1"/>
        <v>0</v>
      </c>
      <c r="N19" s="28">
        <f t="shared" si="2"/>
        <v>0</v>
      </c>
      <c r="O19" s="7"/>
    </row>
    <row r="20" spans="1:15" ht="49.5" customHeight="1">
      <c r="A20" s="46">
        <v>2</v>
      </c>
      <c r="B20" s="37" t="s">
        <v>73</v>
      </c>
      <c r="C20" s="24" t="s">
        <v>15</v>
      </c>
      <c r="D20" s="8"/>
      <c r="E20" s="14">
        <v>1</v>
      </c>
      <c r="F20" s="15">
        <v>12060</v>
      </c>
      <c r="G20" s="22">
        <f t="shared" si="3"/>
        <v>12060</v>
      </c>
      <c r="H20" s="22">
        <f t="shared" si="4"/>
        <v>14472</v>
      </c>
      <c r="I20" s="12"/>
      <c r="J20" s="28"/>
      <c r="K20" s="32"/>
      <c r="L20" s="28">
        <f t="shared" si="0"/>
        <v>0</v>
      </c>
      <c r="M20" s="28">
        <f t="shared" si="1"/>
        <v>0</v>
      </c>
      <c r="N20" s="28">
        <f t="shared" si="2"/>
        <v>0</v>
      </c>
      <c r="O20" s="7"/>
    </row>
    <row r="21" spans="1:15" ht="49.5" customHeight="1">
      <c r="A21" s="46">
        <v>2</v>
      </c>
      <c r="B21" s="37" t="s">
        <v>74</v>
      </c>
      <c r="C21" s="24" t="s">
        <v>16</v>
      </c>
      <c r="D21" s="8"/>
      <c r="E21" s="14">
        <v>1</v>
      </c>
      <c r="F21" s="15">
        <v>12060</v>
      </c>
      <c r="G21" s="22">
        <f t="shared" si="3"/>
        <v>12060</v>
      </c>
      <c r="H21" s="22">
        <f t="shared" si="4"/>
        <v>14472</v>
      </c>
      <c r="I21" s="12"/>
      <c r="J21" s="28"/>
      <c r="K21" s="32"/>
      <c r="L21" s="28">
        <f t="shared" si="0"/>
        <v>0</v>
      </c>
      <c r="M21" s="28">
        <f t="shared" si="1"/>
        <v>0</v>
      </c>
      <c r="N21" s="28">
        <f t="shared" si="2"/>
        <v>0</v>
      </c>
      <c r="O21" s="7"/>
    </row>
    <row r="22" spans="1:15" ht="49.5" customHeight="1">
      <c r="A22" s="46">
        <v>2</v>
      </c>
      <c r="B22" s="37" t="s">
        <v>75</v>
      </c>
      <c r="C22" s="24" t="s">
        <v>17</v>
      </c>
      <c r="D22" s="8"/>
      <c r="E22" s="14">
        <v>1</v>
      </c>
      <c r="F22" s="15">
        <v>12060</v>
      </c>
      <c r="G22" s="22">
        <f t="shared" si="3"/>
        <v>12060</v>
      </c>
      <c r="H22" s="22">
        <f t="shared" si="4"/>
        <v>14472</v>
      </c>
      <c r="I22" s="12"/>
      <c r="J22" s="28"/>
      <c r="K22" s="32"/>
      <c r="L22" s="28">
        <f t="shared" si="0"/>
        <v>0</v>
      </c>
      <c r="M22" s="28">
        <f t="shared" si="1"/>
        <v>0</v>
      </c>
      <c r="N22" s="28">
        <f t="shared" si="2"/>
        <v>0</v>
      </c>
      <c r="O22" s="7"/>
    </row>
    <row r="23" spans="1:15" ht="49.5" customHeight="1">
      <c r="A23" s="46">
        <v>2</v>
      </c>
      <c r="B23" s="37" t="s">
        <v>76</v>
      </c>
      <c r="C23" s="24" t="s">
        <v>18</v>
      </c>
      <c r="D23" s="8"/>
      <c r="E23" s="14">
        <v>1</v>
      </c>
      <c r="F23" s="15">
        <v>12060</v>
      </c>
      <c r="G23" s="22">
        <f t="shared" si="3"/>
        <v>12060</v>
      </c>
      <c r="H23" s="22">
        <f t="shared" si="4"/>
        <v>14472</v>
      </c>
      <c r="I23" s="12"/>
      <c r="J23" s="28"/>
      <c r="K23" s="32"/>
      <c r="L23" s="28">
        <f t="shared" si="0"/>
        <v>0</v>
      </c>
      <c r="M23" s="28">
        <f t="shared" si="1"/>
        <v>0</v>
      </c>
      <c r="N23" s="28">
        <f t="shared" si="2"/>
        <v>0</v>
      </c>
      <c r="O23" s="7"/>
    </row>
    <row r="24" spans="1:15" ht="49.5" customHeight="1">
      <c r="A24" s="46">
        <v>2</v>
      </c>
      <c r="B24" s="37" t="s">
        <v>77</v>
      </c>
      <c r="C24" s="24" t="s">
        <v>19</v>
      </c>
      <c r="D24" s="8"/>
      <c r="E24" s="14">
        <v>1</v>
      </c>
      <c r="F24" s="15">
        <v>12060</v>
      </c>
      <c r="G24" s="22">
        <f t="shared" si="3"/>
        <v>12060</v>
      </c>
      <c r="H24" s="22">
        <f t="shared" si="4"/>
        <v>14472</v>
      </c>
      <c r="I24" s="12"/>
      <c r="J24" s="28"/>
      <c r="K24" s="32"/>
      <c r="L24" s="28">
        <f t="shared" si="0"/>
        <v>0</v>
      </c>
      <c r="M24" s="28">
        <f t="shared" si="1"/>
        <v>0</v>
      </c>
      <c r="N24" s="28">
        <f t="shared" si="2"/>
        <v>0</v>
      </c>
      <c r="O24" s="7"/>
    </row>
    <row r="25" spans="1:15" ht="49.5" customHeight="1">
      <c r="A25" s="46">
        <v>2</v>
      </c>
      <c r="B25" s="37" t="s">
        <v>78</v>
      </c>
      <c r="C25" s="24" t="s">
        <v>20</v>
      </c>
      <c r="D25" s="8"/>
      <c r="E25" s="14">
        <v>1</v>
      </c>
      <c r="F25" s="15">
        <v>12060</v>
      </c>
      <c r="G25" s="22">
        <f t="shared" si="3"/>
        <v>12060</v>
      </c>
      <c r="H25" s="22">
        <f t="shared" si="4"/>
        <v>14472</v>
      </c>
      <c r="I25" s="12"/>
      <c r="J25" s="28"/>
      <c r="K25" s="32"/>
      <c r="L25" s="28">
        <f t="shared" si="0"/>
        <v>0</v>
      </c>
      <c r="M25" s="28">
        <f t="shared" si="1"/>
        <v>0</v>
      </c>
      <c r="N25" s="28">
        <f t="shared" si="2"/>
        <v>0</v>
      </c>
      <c r="O25" s="7"/>
    </row>
    <row r="26" spans="1:15" ht="49.5" customHeight="1">
      <c r="A26" s="46">
        <v>2</v>
      </c>
      <c r="B26" s="37" t="s">
        <v>79</v>
      </c>
      <c r="C26" s="24" t="s">
        <v>21</v>
      </c>
      <c r="D26" s="8"/>
      <c r="E26" s="14">
        <v>1</v>
      </c>
      <c r="F26" s="15">
        <v>12060</v>
      </c>
      <c r="G26" s="22">
        <f t="shared" si="3"/>
        <v>12060</v>
      </c>
      <c r="H26" s="22">
        <f t="shared" si="4"/>
        <v>14472</v>
      </c>
      <c r="I26" s="12"/>
      <c r="J26" s="28"/>
      <c r="K26" s="32"/>
      <c r="L26" s="28">
        <f t="shared" si="0"/>
        <v>0</v>
      </c>
      <c r="M26" s="28">
        <f t="shared" si="1"/>
        <v>0</v>
      </c>
      <c r="N26" s="28">
        <f t="shared" si="2"/>
        <v>0</v>
      </c>
      <c r="O26" s="7"/>
    </row>
    <row r="27" spans="1:15" ht="49.5" customHeight="1">
      <c r="A27" s="46">
        <v>2</v>
      </c>
      <c r="B27" s="37" t="s">
        <v>80</v>
      </c>
      <c r="C27" s="24" t="s">
        <v>22</v>
      </c>
      <c r="D27" s="8"/>
      <c r="E27" s="14">
        <v>1</v>
      </c>
      <c r="F27" s="15">
        <v>12060</v>
      </c>
      <c r="G27" s="22">
        <f t="shared" si="3"/>
        <v>12060</v>
      </c>
      <c r="H27" s="22">
        <f t="shared" si="4"/>
        <v>14472</v>
      </c>
      <c r="I27" s="12"/>
      <c r="J27" s="28"/>
      <c r="K27" s="32"/>
      <c r="L27" s="28">
        <f t="shared" si="0"/>
        <v>0</v>
      </c>
      <c r="M27" s="28">
        <f t="shared" si="1"/>
        <v>0</v>
      </c>
      <c r="N27" s="28">
        <f t="shared" si="2"/>
        <v>0</v>
      </c>
      <c r="O27" s="7"/>
    </row>
    <row r="28" spans="1:15" ht="49.5" customHeight="1">
      <c r="A28" s="46">
        <v>2</v>
      </c>
      <c r="B28" s="37" t="s">
        <v>81</v>
      </c>
      <c r="C28" s="24" t="s">
        <v>23</v>
      </c>
      <c r="D28" s="8"/>
      <c r="E28" s="14">
        <v>1</v>
      </c>
      <c r="F28" s="15">
        <v>12060</v>
      </c>
      <c r="G28" s="22">
        <f t="shared" si="3"/>
        <v>12060</v>
      </c>
      <c r="H28" s="22">
        <f t="shared" si="4"/>
        <v>14472</v>
      </c>
      <c r="I28" s="12"/>
      <c r="J28" s="28"/>
      <c r="K28" s="32"/>
      <c r="L28" s="28">
        <f t="shared" si="0"/>
        <v>0</v>
      </c>
      <c r="M28" s="28">
        <f t="shared" si="1"/>
        <v>0</v>
      </c>
      <c r="N28" s="28">
        <f t="shared" si="2"/>
        <v>0</v>
      </c>
      <c r="O28" s="7"/>
    </row>
    <row r="29" spans="1:15" ht="49.5" customHeight="1">
      <c r="A29" s="46">
        <v>2</v>
      </c>
      <c r="B29" s="37" t="s">
        <v>82</v>
      </c>
      <c r="C29" s="24" t="s">
        <v>24</v>
      </c>
      <c r="D29" s="8"/>
      <c r="E29" s="14">
        <v>1</v>
      </c>
      <c r="F29" s="15">
        <v>12060</v>
      </c>
      <c r="G29" s="22">
        <f t="shared" si="3"/>
        <v>12060</v>
      </c>
      <c r="H29" s="22">
        <f t="shared" si="4"/>
        <v>14472</v>
      </c>
      <c r="I29" s="12"/>
      <c r="J29" s="28"/>
      <c r="K29" s="32"/>
      <c r="L29" s="28">
        <f t="shared" si="0"/>
        <v>0</v>
      </c>
      <c r="M29" s="28">
        <f t="shared" si="1"/>
        <v>0</v>
      </c>
      <c r="N29" s="28">
        <f t="shared" si="2"/>
        <v>0</v>
      </c>
      <c r="O29" s="7"/>
    </row>
    <row r="30" spans="1:15" ht="49.5" customHeight="1">
      <c r="A30" s="46">
        <v>2</v>
      </c>
      <c r="B30" s="37" t="s">
        <v>83</v>
      </c>
      <c r="C30" s="24" t="s">
        <v>25</v>
      </c>
      <c r="D30" s="8"/>
      <c r="E30" s="14">
        <v>1</v>
      </c>
      <c r="F30" s="15">
        <v>12060</v>
      </c>
      <c r="G30" s="22">
        <f t="shared" si="3"/>
        <v>12060</v>
      </c>
      <c r="H30" s="22">
        <f t="shared" si="4"/>
        <v>14472</v>
      </c>
      <c r="I30" s="12"/>
      <c r="J30" s="28"/>
      <c r="K30" s="32"/>
      <c r="L30" s="28">
        <f t="shared" si="0"/>
        <v>0</v>
      </c>
      <c r="M30" s="28">
        <f t="shared" si="1"/>
        <v>0</v>
      </c>
      <c r="N30" s="28">
        <f t="shared" si="2"/>
        <v>0</v>
      </c>
      <c r="O30" s="7"/>
    </row>
    <row r="31" spans="1:15" ht="49.5" customHeight="1">
      <c r="A31" s="46">
        <v>2</v>
      </c>
      <c r="B31" s="37" t="s">
        <v>84</v>
      </c>
      <c r="C31" s="24" t="s">
        <v>26</v>
      </c>
      <c r="D31" s="8"/>
      <c r="E31" s="14">
        <v>2</v>
      </c>
      <c r="F31" s="15">
        <v>12060</v>
      </c>
      <c r="G31" s="22">
        <f t="shared" si="3"/>
        <v>24120</v>
      </c>
      <c r="H31" s="22">
        <f t="shared" si="4"/>
        <v>28944</v>
      </c>
      <c r="I31" s="12"/>
      <c r="J31" s="28"/>
      <c r="K31" s="32"/>
      <c r="L31" s="28">
        <f t="shared" si="0"/>
        <v>0</v>
      </c>
      <c r="M31" s="28">
        <f t="shared" si="1"/>
        <v>0</v>
      </c>
      <c r="N31" s="28">
        <f t="shared" si="2"/>
        <v>0</v>
      </c>
      <c r="O31" s="7"/>
    </row>
    <row r="32" spans="1:15" ht="49.5" customHeight="1">
      <c r="A32" s="46">
        <v>2</v>
      </c>
      <c r="B32" s="37" t="s">
        <v>85</v>
      </c>
      <c r="C32" s="24" t="s">
        <v>27</v>
      </c>
      <c r="D32" s="8"/>
      <c r="E32" s="14">
        <v>2</v>
      </c>
      <c r="F32" s="15">
        <v>12060</v>
      </c>
      <c r="G32" s="22">
        <f t="shared" si="3"/>
        <v>24120</v>
      </c>
      <c r="H32" s="22">
        <f t="shared" si="4"/>
        <v>28944</v>
      </c>
      <c r="I32" s="12"/>
      <c r="J32" s="28"/>
      <c r="K32" s="32"/>
      <c r="L32" s="28">
        <f t="shared" si="0"/>
        <v>0</v>
      </c>
      <c r="M32" s="28">
        <f t="shared" si="1"/>
        <v>0</v>
      </c>
      <c r="N32" s="28">
        <f t="shared" si="2"/>
        <v>0</v>
      </c>
      <c r="O32" s="7"/>
    </row>
    <row r="33" spans="1:15" ht="49.5" customHeight="1">
      <c r="A33" s="46">
        <v>2</v>
      </c>
      <c r="B33" s="36"/>
      <c r="C33" s="24"/>
      <c r="D33" s="8"/>
      <c r="E33" s="13"/>
      <c r="F33" s="13"/>
      <c r="G33" s="21">
        <f>SUM(G9:G32)</f>
        <v>1162080</v>
      </c>
      <c r="H33" s="21">
        <f t="shared" si="4"/>
        <v>1394496</v>
      </c>
      <c r="I33" s="12"/>
      <c r="J33" s="28"/>
      <c r="K33" s="32"/>
      <c r="L33" s="35" t="s">
        <v>56</v>
      </c>
      <c r="M33" s="35">
        <f>SUM(M9:M32)</f>
        <v>0</v>
      </c>
      <c r="N33" s="35">
        <f>SUM(N9:N32)</f>
        <v>0</v>
      </c>
      <c r="O33" s="7"/>
    </row>
    <row r="34" spans="1:15" ht="49.5" customHeight="1">
      <c r="A34" s="46">
        <v>3</v>
      </c>
      <c r="B34" s="40">
        <v>3</v>
      </c>
      <c r="C34" s="41" t="s">
        <v>47</v>
      </c>
      <c r="D34" s="42"/>
      <c r="E34" s="42"/>
      <c r="F34" s="42"/>
      <c r="G34" s="42"/>
      <c r="H34" s="42"/>
      <c r="I34" s="43"/>
      <c r="J34" s="35"/>
      <c r="K34" s="44"/>
      <c r="L34" s="35"/>
      <c r="M34" s="35"/>
      <c r="N34" s="35"/>
      <c r="O34" s="7"/>
    </row>
    <row r="35" spans="1:15" ht="49.5" customHeight="1">
      <c r="A35" s="46">
        <v>3</v>
      </c>
      <c r="B35" s="36" t="s">
        <v>86</v>
      </c>
      <c r="C35" s="25" t="s">
        <v>32</v>
      </c>
      <c r="D35" s="8" t="s">
        <v>7</v>
      </c>
      <c r="E35" s="8">
        <v>20</v>
      </c>
      <c r="F35" s="11">
        <v>18770</v>
      </c>
      <c r="G35" s="20">
        <f>F35*E35</f>
        <v>375400</v>
      </c>
      <c r="H35" s="20">
        <f aca="true" t="shared" si="5" ref="H35:H40">G35*1.1</f>
        <v>412940.00000000006</v>
      </c>
      <c r="I35" s="12"/>
      <c r="J35" s="28"/>
      <c r="K35" s="32"/>
      <c r="L35" s="28">
        <f t="shared" si="0"/>
        <v>0</v>
      </c>
      <c r="M35" s="28">
        <f>J35*E35</f>
        <v>0</v>
      </c>
      <c r="N35" s="28">
        <f>L35*E35</f>
        <v>0</v>
      </c>
      <c r="O35" s="7"/>
    </row>
    <row r="36" spans="1:15" ht="49.5" customHeight="1">
      <c r="A36" s="46">
        <v>3</v>
      </c>
      <c r="B36" s="36" t="s">
        <v>87</v>
      </c>
      <c r="C36" s="24" t="s">
        <v>33</v>
      </c>
      <c r="D36" s="8" t="s">
        <v>7</v>
      </c>
      <c r="E36" s="8">
        <v>100</v>
      </c>
      <c r="F36" s="11">
        <v>18770</v>
      </c>
      <c r="G36" s="20">
        <f>F36*E36</f>
        <v>1877000</v>
      </c>
      <c r="H36" s="20">
        <f t="shared" si="5"/>
        <v>2064700.0000000002</v>
      </c>
      <c r="I36" s="12"/>
      <c r="J36" s="28"/>
      <c r="K36" s="32"/>
      <c r="L36" s="28">
        <f t="shared" si="0"/>
        <v>0</v>
      </c>
      <c r="M36" s="28">
        <f>J36*E36</f>
        <v>0</v>
      </c>
      <c r="N36" s="28">
        <f>L36*E36</f>
        <v>0</v>
      </c>
      <c r="O36" s="7"/>
    </row>
    <row r="37" spans="1:15" ht="49.5" customHeight="1">
      <c r="A37" s="46">
        <v>3</v>
      </c>
      <c r="B37" s="36" t="s">
        <v>88</v>
      </c>
      <c r="C37" s="24" t="s">
        <v>28</v>
      </c>
      <c r="D37" s="8" t="s">
        <v>7</v>
      </c>
      <c r="E37" s="8">
        <f>SUM(E35:E36)</f>
        <v>120</v>
      </c>
      <c r="F37" s="11">
        <v>6473</v>
      </c>
      <c r="G37" s="20">
        <f>F37*E37</f>
        <v>776760</v>
      </c>
      <c r="H37" s="20">
        <f t="shared" si="5"/>
        <v>854436.0000000001</v>
      </c>
      <c r="I37" s="12"/>
      <c r="J37" s="28"/>
      <c r="K37" s="32"/>
      <c r="L37" s="28">
        <f t="shared" si="0"/>
        <v>0</v>
      </c>
      <c r="M37" s="28">
        <f>J37*E37</f>
        <v>0</v>
      </c>
      <c r="N37" s="28">
        <f>L37*E37</f>
        <v>0</v>
      </c>
      <c r="O37" s="7"/>
    </row>
    <row r="38" spans="1:15" ht="49.5" customHeight="1">
      <c r="A38" s="46">
        <v>3</v>
      </c>
      <c r="B38" s="36" t="s">
        <v>89</v>
      </c>
      <c r="C38" s="24" t="s">
        <v>29</v>
      </c>
      <c r="D38" s="8" t="s">
        <v>7</v>
      </c>
      <c r="E38" s="8">
        <v>15</v>
      </c>
      <c r="F38" s="11">
        <v>44000</v>
      </c>
      <c r="G38" s="20">
        <f>F38*E38</f>
        <v>660000</v>
      </c>
      <c r="H38" s="20">
        <f t="shared" si="5"/>
        <v>726000.0000000001</v>
      </c>
      <c r="I38" s="12"/>
      <c r="J38" s="28"/>
      <c r="K38" s="32"/>
      <c r="L38" s="28">
        <f t="shared" si="0"/>
        <v>0</v>
      </c>
      <c r="M38" s="28">
        <f>J38*E38</f>
        <v>0</v>
      </c>
      <c r="N38" s="28">
        <f>L38*E38</f>
        <v>0</v>
      </c>
      <c r="O38" s="7"/>
    </row>
    <row r="39" spans="1:15" ht="49.5" customHeight="1">
      <c r="A39" s="46">
        <v>3</v>
      </c>
      <c r="B39" s="36" t="s">
        <v>90</v>
      </c>
      <c r="C39" s="24" t="s">
        <v>30</v>
      </c>
      <c r="D39" s="8" t="s">
        <v>7</v>
      </c>
      <c r="E39" s="8">
        <f>E38*4</f>
        <v>60</v>
      </c>
      <c r="F39" s="11">
        <v>8255</v>
      </c>
      <c r="G39" s="20">
        <f>F39*E39</f>
        <v>495300</v>
      </c>
      <c r="H39" s="20">
        <f t="shared" si="5"/>
        <v>544830</v>
      </c>
      <c r="I39" s="12"/>
      <c r="J39" s="28"/>
      <c r="K39" s="32"/>
      <c r="L39" s="28">
        <f t="shared" si="0"/>
        <v>0</v>
      </c>
      <c r="M39" s="28">
        <f>J39*E39</f>
        <v>0</v>
      </c>
      <c r="N39" s="28">
        <f>L39*E39</f>
        <v>0</v>
      </c>
      <c r="O39" s="7"/>
    </row>
    <row r="40" spans="1:15" ht="49.5" customHeight="1">
      <c r="A40" s="46">
        <v>3</v>
      </c>
      <c r="B40" s="36"/>
      <c r="C40" s="24"/>
      <c r="D40" s="8"/>
      <c r="E40" s="8"/>
      <c r="F40" s="8"/>
      <c r="G40" s="21">
        <f>SUM(G35:G39)</f>
        <v>4184460</v>
      </c>
      <c r="H40" s="21">
        <f t="shared" si="5"/>
        <v>4602906</v>
      </c>
      <c r="I40" s="12"/>
      <c r="J40" s="28"/>
      <c r="K40" s="32"/>
      <c r="L40" s="35" t="s">
        <v>57</v>
      </c>
      <c r="M40" s="35">
        <f>SUM(M35:M39)</f>
        <v>0</v>
      </c>
      <c r="N40" s="35">
        <f>SUM(N35:N39)</f>
        <v>0</v>
      </c>
      <c r="O40" s="7"/>
    </row>
    <row r="41" spans="1:15" ht="49.5" customHeight="1">
      <c r="A41" s="46">
        <v>4</v>
      </c>
      <c r="B41" s="40" t="s">
        <v>91</v>
      </c>
      <c r="C41" s="40" t="s">
        <v>48</v>
      </c>
      <c r="D41" s="42"/>
      <c r="E41" s="42"/>
      <c r="F41" s="42"/>
      <c r="G41" s="42"/>
      <c r="H41" s="42"/>
      <c r="I41" s="43"/>
      <c r="J41" s="35"/>
      <c r="K41" s="44"/>
      <c r="L41" s="35"/>
      <c r="M41" s="35"/>
      <c r="N41" s="35"/>
      <c r="O41" s="7"/>
    </row>
    <row r="42" spans="1:15" ht="49.5" customHeight="1">
      <c r="A42" s="46">
        <v>4</v>
      </c>
      <c r="B42" s="36" t="s">
        <v>92</v>
      </c>
      <c r="C42" s="24" t="s">
        <v>31</v>
      </c>
      <c r="D42" s="8" t="s">
        <v>7</v>
      </c>
      <c r="E42" s="16">
        <v>8</v>
      </c>
      <c r="F42" s="11">
        <v>195520</v>
      </c>
      <c r="G42" s="20">
        <f>F42*E42</f>
        <v>1564160</v>
      </c>
      <c r="H42" s="20">
        <f>G42*1.1</f>
        <v>1720576.0000000002</v>
      </c>
      <c r="I42" s="12"/>
      <c r="J42" s="28"/>
      <c r="K42" s="32"/>
      <c r="L42" s="28">
        <f t="shared" si="0"/>
        <v>0</v>
      </c>
      <c r="M42" s="28">
        <f>J42*E42</f>
        <v>0</v>
      </c>
      <c r="N42" s="28">
        <f>L42*E42</f>
        <v>0</v>
      </c>
      <c r="O42" s="7"/>
    </row>
    <row r="43" spans="1:15" ht="36.75" customHeight="1">
      <c r="A43" s="46"/>
      <c r="B43" s="36"/>
      <c r="C43" s="24"/>
      <c r="D43" s="8"/>
      <c r="E43" s="8"/>
      <c r="F43" s="8"/>
      <c r="G43" s="19"/>
      <c r="H43" s="19"/>
      <c r="I43" s="12"/>
      <c r="J43" s="28"/>
      <c r="K43" s="32"/>
      <c r="L43" s="35" t="s">
        <v>93</v>
      </c>
      <c r="M43" s="35">
        <f>SUM(M42)</f>
        <v>0</v>
      </c>
      <c r="N43" s="35">
        <f>SUM(N42)</f>
        <v>0</v>
      </c>
      <c r="O43" s="7"/>
    </row>
    <row r="44" spans="1:15" ht="36.75" customHeight="1">
      <c r="A44" s="46"/>
      <c r="B44" s="40" t="s">
        <v>96</v>
      </c>
      <c r="C44" s="49" t="s">
        <v>99</v>
      </c>
      <c r="D44" s="42"/>
      <c r="E44" s="42"/>
      <c r="F44" s="42"/>
      <c r="G44" s="50"/>
      <c r="H44" s="50"/>
      <c r="I44" s="43"/>
      <c r="J44" s="35"/>
      <c r="K44" s="44"/>
      <c r="L44" s="35"/>
      <c r="M44" s="35"/>
      <c r="N44" s="35"/>
      <c r="O44" s="7"/>
    </row>
    <row r="45" spans="1:15" ht="49.5" customHeight="1">
      <c r="A45" s="46">
        <v>1</v>
      </c>
      <c r="B45" s="51" t="s">
        <v>97</v>
      </c>
      <c r="C45" s="52" t="s">
        <v>34</v>
      </c>
      <c r="D45" s="8" t="s">
        <v>7</v>
      </c>
      <c r="E45" s="8">
        <v>70</v>
      </c>
      <c r="F45" s="11">
        <v>18150</v>
      </c>
      <c r="G45" s="20">
        <f>F45*E45</f>
        <v>1270500</v>
      </c>
      <c r="H45" s="20">
        <f>G45*1.1</f>
        <v>1397550</v>
      </c>
      <c r="I45" s="12"/>
      <c r="J45" s="28"/>
      <c r="K45" s="32"/>
      <c r="L45" s="28">
        <f>J45/100*K45+J45</f>
        <v>0</v>
      </c>
      <c r="M45" s="28">
        <f>J45*E45</f>
        <v>0</v>
      </c>
      <c r="N45" s="28">
        <f>L45*E45</f>
        <v>0</v>
      </c>
      <c r="O45" s="7"/>
    </row>
    <row r="46" spans="1:15" ht="49.5" customHeight="1">
      <c r="A46" s="46">
        <v>1</v>
      </c>
      <c r="B46" s="51" t="s">
        <v>98</v>
      </c>
      <c r="C46" s="53" t="s">
        <v>35</v>
      </c>
      <c r="D46" s="8" t="s">
        <v>7</v>
      </c>
      <c r="E46" s="8">
        <v>70</v>
      </c>
      <c r="F46" s="11">
        <v>4829</v>
      </c>
      <c r="G46" s="20">
        <f>F46*E46</f>
        <v>338030</v>
      </c>
      <c r="H46" s="20">
        <f>G46*1.1</f>
        <v>371833.00000000006</v>
      </c>
      <c r="I46" s="12"/>
      <c r="J46" s="28"/>
      <c r="K46" s="32"/>
      <c r="L46" s="28">
        <f>J46/100*K46+J46</f>
        <v>0</v>
      </c>
      <c r="M46" s="28">
        <f>J46*E46</f>
        <v>0</v>
      </c>
      <c r="N46" s="28">
        <f>L46*E46</f>
        <v>0</v>
      </c>
      <c r="O46" s="7"/>
    </row>
    <row r="47" spans="1:15" ht="49.5" customHeight="1">
      <c r="A47" s="2"/>
      <c r="B47" s="36"/>
      <c r="C47" s="24"/>
      <c r="D47" s="8"/>
      <c r="E47" s="8"/>
      <c r="F47" s="11"/>
      <c r="G47" s="20"/>
      <c r="H47" s="20"/>
      <c r="I47" s="12"/>
      <c r="J47" s="28"/>
      <c r="K47" s="32"/>
      <c r="L47" s="35" t="s">
        <v>95</v>
      </c>
      <c r="M47" s="35">
        <f>SUM(M45:M46)</f>
        <v>0</v>
      </c>
      <c r="N47" s="35">
        <f>SUM(N45:N46)</f>
        <v>0</v>
      </c>
      <c r="O47" s="7"/>
    </row>
    <row r="48" spans="2:15" ht="39.75" customHeight="1">
      <c r="B48" s="36"/>
      <c r="C48" s="24"/>
      <c r="D48" s="8"/>
      <c r="E48" s="8"/>
      <c r="F48" s="8"/>
      <c r="G48" s="20"/>
      <c r="H48" s="20"/>
      <c r="I48" s="12"/>
      <c r="J48" s="28"/>
      <c r="K48" s="32"/>
      <c r="L48" s="48" t="s">
        <v>94</v>
      </c>
      <c r="M48" s="48">
        <f>M47+M43+M40+M33+M7</f>
        <v>0</v>
      </c>
      <c r="N48" s="48">
        <f>N43+N40+N33+N7</f>
        <v>0</v>
      </c>
      <c r="O48" s="7"/>
    </row>
    <row r="49" spans="2:14" ht="15.75">
      <c r="B49" s="38"/>
      <c r="C49" s="26"/>
      <c r="D49" s="18"/>
      <c r="E49" s="18"/>
      <c r="F49" s="18"/>
      <c r="G49" s="47"/>
      <c r="H49" s="47"/>
      <c r="I49" s="17"/>
      <c r="J49" s="29"/>
      <c r="K49" s="33"/>
      <c r="L49" s="29"/>
      <c r="M49" s="29"/>
      <c r="N49" s="29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4" r:id="rId1"/>
  <headerFooter alignWithMargins="0">
    <oddHeader>&amp;LСпецификација за ЈН 40/20</oddHeader>
    <oddFooter>&amp;Cстр. &amp;P од &amp;N</oddFooter>
  </headerFooter>
  <rowBreaks count="2" manualBreakCount="2">
    <brk id="29" min="1" max="13" man="1"/>
    <brk id="38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Centar za BIS</dc:creator>
  <cp:keywords/>
  <dc:description/>
  <cp:lastModifiedBy>ivana.sosic</cp:lastModifiedBy>
  <cp:lastPrinted>2020-10-05T10:57:09Z</cp:lastPrinted>
  <dcterms:created xsi:type="dcterms:W3CDTF">2019-06-28T09:20:48Z</dcterms:created>
  <dcterms:modified xsi:type="dcterms:W3CDTF">2020-10-07T09:49:39Z</dcterms:modified>
  <cp:category/>
  <cp:version/>
  <cp:contentType/>
  <cp:contentStatus/>
</cp:coreProperties>
</file>